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80" activeTab="1"/>
  </bookViews>
  <sheets>
    <sheet name="Menu EN" sheetId="1" r:id="rId1"/>
    <sheet name="Key consolidated figures" sheetId="2" r:id="rId2"/>
    <sheet name="Key figures by business unit" sheetId="3" r:id="rId3"/>
    <sheet name="Offices" sheetId="4" r:id="rId4"/>
    <sheet name="Employees" sheetId="5" r:id="rId5"/>
  </sheets>
  <externalReferences>
    <externalReference r:id="rId6"/>
    <externalReference r:id="rId7"/>
    <externalReference r:id="rId8"/>
    <externalReference r:id="rId9"/>
  </externalReferences>
  <definedNames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a" localSheetId="2" hidden="1">#REF!</definedName>
    <definedName name="a" hidden="1">#REF!</definedName>
    <definedName name="actual_year" hidden="1">'[1]Output1.cuadros resumen'!$G$6</definedName>
    <definedName name="AHORRO" localSheetId="4" hidden="1">{"'transportes'!$A$3:$K$28"}</definedName>
    <definedName name="AHORRO" localSheetId="1" hidden="1">{"'transportes'!$A$3:$K$28"}</definedName>
    <definedName name="AHORRO" localSheetId="2" hidden="1">{"'transportes'!$A$3:$K$28"}</definedName>
    <definedName name="AHORRO" localSheetId="3" hidden="1">{"'transportes'!$A$3:$K$28"}</definedName>
    <definedName name="AHORRO" hidden="1">{"'transportes'!$A$3:$K$28"}</definedName>
    <definedName name="dd" localSheetId="4" hidden="1">#REF!</definedName>
    <definedName name="dd" localSheetId="1" hidden="1">#REF!</definedName>
    <definedName name="dd" localSheetId="2" hidden="1">#REF!</definedName>
    <definedName name="dd" localSheetId="3" hidden="1">#REF!</definedName>
    <definedName name="dd" hidden="1">#REF!</definedName>
    <definedName name="ee" hidden="1">{"'transportes'!$A$3:$K$28"}</definedName>
    <definedName name="ff" localSheetId="4" hidden="1">{"'transportes'!$A$3:$K$28"}</definedName>
    <definedName name="ff" localSheetId="1" hidden="1">{"'transportes'!$A$3:$K$28"}</definedName>
    <definedName name="ff" localSheetId="2" hidden="1">{"'transportes'!$A$3:$K$28"}</definedName>
    <definedName name="ff" localSheetId="3" hidden="1">{"'transportes'!$A$3:$K$28"}</definedName>
    <definedName name="ff" hidden="1">{"'transportes'!$A$3:$K$28"}</definedName>
    <definedName name="FG" hidden="1">{"'transportes'!$A$3:$K$28"}</definedName>
    <definedName name="HTML_CodePage" hidden="1">1252</definedName>
    <definedName name="HTML_Control" localSheetId="4" hidden="1">{"'transportes'!$A$3:$K$28"}</definedName>
    <definedName name="HTML_Control" localSheetId="1" hidden="1">{"'transportes'!$A$3:$K$28"}</definedName>
    <definedName name="HTML_Control" localSheetId="2" hidden="1">{"'transportes'!$A$3:$K$28"}</definedName>
    <definedName name="HTML_Control" localSheetId="3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[2]Traducciones!$A:$D</definedName>
    <definedName name="LATAM" hidden="1">{"'transportes'!$A$3:$K$28"}</definedName>
    <definedName name="Mutua" localSheetId="4" hidden="1">{"'transportes'!$A$3:$K$28"}</definedName>
    <definedName name="Mutua" localSheetId="1" hidden="1">{"'transportes'!$A$3:$K$28"}</definedName>
    <definedName name="Mutua" localSheetId="2" hidden="1">{"'transportes'!$A$3:$K$28"}</definedName>
    <definedName name="Mutua" localSheetId="3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hidden="1">{"'transportes'!$A$3:$K$28"}</definedName>
    <definedName name="year" localSheetId="4" hidden="1">#REF!</definedName>
    <definedName name="year" localSheetId="1" hidden="1">#REF!</definedName>
    <definedName name="year" localSheetId="2" hidden="1">#REF!</definedName>
    <definedName name="year" localSheetId="3" hidden="1">#REF!</definedName>
    <definedName name="year" hidden="1">#REF!</definedName>
    <definedName name="Z_10847F0B_B3BF_4088_8056_07507CD5D043_.wvu.Rows" localSheetId="4" hidden="1">#REF!</definedName>
    <definedName name="Z_10847F0B_B3BF_4088_8056_07507CD5D043_.wvu.Rows" localSheetId="1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hidden="1">#REF!</definedName>
    <definedName name="Z_1127349E_5961_487A_B6CB_8D975B273469_.wvu.PrintArea" localSheetId="4" hidden="1">#REF!</definedName>
    <definedName name="Z_1127349E_5961_487A_B6CB_8D975B273469_.wvu.PrintArea" localSheetId="1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hidden="1">#REF!</definedName>
    <definedName name="Z_477B8045_2293_11D4_BD73_00AA0035C3B2_.wvu.Rows" localSheetId="4" hidden="1">#REF!</definedName>
    <definedName name="Z_477B8045_2293_11D4_BD73_00AA0035C3B2_.wvu.Rows" localSheetId="1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hidden="1">#REF!</definedName>
    <definedName name="Z_7BBA15C1_24F4_11D4_9FF6_00AA006C0512_.wvu.Cols" localSheetId="4" hidden="1">#REF!</definedName>
    <definedName name="Z_7BBA15C1_24F4_11D4_9FF6_00AA006C0512_.wvu.Cols" localSheetId="1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hidden="1">#REF!</definedName>
    <definedName name="Z_8BEBE25C_D1C3_11D5_B324_00AA006C04DF_.wvu.Rows" localSheetId="4" hidden="1">'[3]ACTIVO EXPORT TREB'!#REF!</definedName>
    <definedName name="Z_8BEBE25C_D1C3_11D5_B324_00AA006C04DF_.wvu.Rows" localSheetId="1" hidden="1">'[3]ACTIVO EXPORT TREB'!#REF!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4" hidden="1">#REF!</definedName>
    <definedName name="Z_9A519564_2C41_11D2_BECE_00AA006B9ED7_.wvu.Cols" localSheetId="1" hidden="1">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hidden="1">#REF!</definedName>
    <definedName name="Z_A2EB647E_0B1C_496F_83BE_16818048CEDA_.wvu.Rows" localSheetId="4" hidden="1">#REF!</definedName>
    <definedName name="Z_A2EB647E_0B1C_496F_83BE_16818048CEDA_.wvu.Rows" localSheetId="1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hidden="1">#REF!</definedName>
    <definedName name="Z_E8E6AF44_2C4A_11D2_AAB4_00AA006B8FE5_.wvu.Cols" localSheetId="4" hidden="1">#REF!</definedName>
    <definedName name="Z_E8E6AF44_2C4A_11D2_AAB4_00AA006B8FE5_.wvu.Cols" localSheetId="1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hidden="1">#REF!</definedName>
    <definedName name="Z_FE38714C_8C8F_11D3_BE50_00AA006C0512_.wvu.Rows" localSheetId="4" hidden="1">#REF!,#REF!</definedName>
    <definedName name="Z_FE38714C_8C8F_11D3_BE50_00AA006C0512_.wvu.Rows" localSheetId="1" hidden="1">#REF!,#REF!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hidden="1">#REF!,#REF!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5" l="1"/>
  <c r="A30" i="5"/>
  <c r="C30" i="5" s="1"/>
  <c r="A29" i="5"/>
  <c r="A28" i="5"/>
  <c r="C28" i="5" s="1"/>
  <c r="A27" i="5"/>
  <c r="A26" i="5"/>
  <c r="C26" i="5" s="1"/>
  <c r="A25" i="5"/>
  <c r="A24" i="5"/>
  <c r="C24" i="5" s="1"/>
  <c r="A23" i="5"/>
  <c r="A22" i="5"/>
  <c r="C22" i="5" s="1"/>
  <c r="A21" i="5"/>
  <c r="A20" i="5"/>
  <c r="A18" i="5"/>
  <c r="A17" i="5"/>
  <c r="A16" i="5"/>
  <c r="A15" i="5"/>
  <c r="A14" i="5"/>
  <c r="A13" i="5"/>
  <c r="A12" i="5"/>
  <c r="A11" i="5"/>
  <c r="C10" i="5"/>
  <c r="A10" i="5"/>
  <c r="C9" i="5"/>
  <c r="A9" i="5"/>
  <c r="C8" i="5"/>
  <c r="A8" i="5"/>
  <c r="A7" i="5"/>
  <c r="A5" i="5"/>
  <c r="C5" i="5" s="1"/>
  <c r="F2" i="5"/>
  <c r="C20" i="5" s="1"/>
  <c r="C19" i="4"/>
  <c r="A19" i="4"/>
  <c r="C18" i="4"/>
  <c r="A18" i="4"/>
  <c r="A17" i="4"/>
  <c r="A16" i="4"/>
  <c r="A15" i="4"/>
  <c r="A14" i="4"/>
  <c r="A13" i="4"/>
  <c r="A12" i="4"/>
  <c r="A11" i="4"/>
  <c r="A10" i="4"/>
  <c r="A9" i="4"/>
  <c r="A8" i="4"/>
  <c r="A5" i="4"/>
  <c r="F2" i="4"/>
  <c r="C17" i="4" s="1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A13" i="3"/>
  <c r="C12" i="3"/>
  <c r="A12" i="3"/>
  <c r="C11" i="3"/>
  <c r="C10" i="3"/>
  <c r="C9" i="3"/>
  <c r="C6" i="3"/>
  <c r="I3" i="3"/>
  <c r="C46" i="2"/>
  <c r="A44" i="2"/>
  <c r="C44" i="2" s="1"/>
  <c r="A43" i="2"/>
  <c r="C43" i="2" s="1"/>
  <c r="C42" i="2"/>
  <c r="A42" i="2"/>
  <c r="A41" i="2"/>
  <c r="A39" i="2"/>
  <c r="C39" i="2" s="1"/>
  <c r="A38" i="2"/>
  <c r="C38" i="2" s="1"/>
  <c r="C37" i="2"/>
  <c r="A37" i="2"/>
  <c r="A36" i="2"/>
  <c r="A35" i="2"/>
  <c r="C35" i="2" s="1"/>
  <c r="A34" i="2"/>
  <c r="C34" i="2" s="1"/>
  <c r="C32" i="2"/>
  <c r="A32" i="2"/>
  <c r="A31" i="2"/>
  <c r="A30" i="2"/>
  <c r="C30" i="2" s="1"/>
  <c r="A28" i="2"/>
  <c r="C28" i="2" s="1"/>
  <c r="C26" i="2"/>
  <c r="A26" i="2"/>
  <c r="A24" i="2"/>
  <c r="A22" i="2"/>
  <c r="C22" i="2" s="1"/>
  <c r="A21" i="2"/>
  <c r="C21" i="2" s="1"/>
  <c r="C20" i="2"/>
  <c r="A20" i="2"/>
  <c r="A19" i="2"/>
  <c r="A18" i="2"/>
  <c r="C18" i="2" s="1"/>
  <c r="A16" i="2"/>
  <c r="C16" i="2" s="1"/>
  <c r="C15" i="2"/>
  <c r="A15" i="2"/>
  <c r="A14" i="2"/>
  <c r="A12" i="2"/>
  <c r="C12" i="2" s="1"/>
  <c r="A11" i="2"/>
  <c r="C11" i="2" s="1"/>
  <c r="C10" i="2"/>
  <c r="A10" i="2"/>
  <c r="A9" i="2"/>
  <c r="A6" i="2"/>
  <c r="C6" i="2" s="1"/>
  <c r="I3" i="2"/>
  <c r="B9" i="1"/>
  <c r="E2" i="1"/>
  <c r="B7" i="1" s="1"/>
  <c r="C8" i="4" l="1"/>
  <c r="C9" i="4"/>
  <c r="C10" i="4"/>
  <c r="C11" i="4"/>
  <c r="C12" i="4"/>
  <c r="C13" i="4"/>
  <c r="C14" i="4"/>
  <c r="C15" i="4"/>
  <c r="C16" i="4"/>
  <c r="C14" i="2"/>
  <c r="C24" i="2"/>
  <c r="C36" i="2"/>
  <c r="C5" i="4"/>
  <c r="C23" i="5"/>
  <c r="C27" i="5"/>
  <c r="C31" i="5"/>
  <c r="C9" i="2"/>
  <c r="C19" i="2"/>
  <c r="C31" i="2"/>
  <c r="C41" i="2"/>
  <c r="C7" i="5"/>
  <c r="C21" i="5"/>
  <c r="C25" i="5"/>
  <c r="C29" i="5"/>
  <c r="B11" i="1"/>
  <c r="C11" i="5"/>
  <c r="C12" i="5"/>
  <c r="C13" i="5"/>
  <c r="C14" i="5"/>
  <c r="C15" i="5"/>
  <c r="C16" i="5"/>
  <c r="C17" i="5"/>
  <c r="C18" i="5"/>
  <c r="B13" i="1"/>
</calcChain>
</file>

<file path=xl/sharedStrings.xml><?xml version="1.0" encoding="utf-8"?>
<sst xmlns="http://schemas.openxmlformats.org/spreadsheetml/2006/main" count="21" uniqueCount="7">
  <si>
    <t>EN</t>
  </si>
  <si>
    <t>12M 2015</t>
  </si>
  <si>
    <t>12M 2016</t>
  </si>
  <si>
    <t>12M 2017</t>
  </si>
  <si>
    <t>12M 2018</t>
  </si>
  <si>
    <t>12M 2019</t>
  </si>
  <si>
    <t>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</si>
</sst>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mmm\-yy;@"/>
    <numFmt numFmtId="165" formatCode="0.0%"/>
    <numFmt numFmtId="166" formatCode="#,##0.0_);\(#,##0.0\)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rebuchet MS"/>
      <family val="2"/>
    </font>
    <font>
      <sz val="11"/>
      <color rgb="FFED0022"/>
      <name val="Trebuchet MS"/>
      <family val="2"/>
    </font>
    <font>
      <u/>
      <sz val="11"/>
      <color theme="10"/>
      <name val="Calibri"/>
      <family val="2"/>
      <scheme val="minor"/>
    </font>
    <font>
      <sz val="11"/>
      <color rgb="FFFF0022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color rgb="FF3E4A5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Trebuchet MS"/>
      <family val="2"/>
    </font>
    <font>
      <sz val="12"/>
      <color rgb="FF3E4A52"/>
      <name val="Calibri"/>
      <family val="2"/>
      <scheme val="minor"/>
    </font>
    <font>
      <sz val="12"/>
      <color rgb="FFED002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D0022"/>
      <name val="Calibri"/>
      <family val="2"/>
      <scheme val="minor"/>
    </font>
    <font>
      <i/>
      <sz val="12"/>
      <color rgb="FF3E4A5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0" fillId="2" borderId="0" xfId="0" applyFill="1" applyBorder="1"/>
    <xf numFmtId="0" fontId="3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4" fillId="2" borderId="0" xfId="2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center"/>
    </xf>
    <xf numFmtId="0" fontId="8" fillId="0" borderId="0" xfId="3" applyFont="1"/>
    <xf numFmtId="3" fontId="9" fillId="5" borderId="1" xfId="4" applyNumberFormat="1" applyFont="1" applyFill="1" applyBorder="1" applyAlignment="1">
      <alignment horizontal="center" vertical="center" wrapText="1" readingOrder="1"/>
    </xf>
    <xf numFmtId="0" fontId="8" fillId="2" borderId="0" xfId="3" applyFont="1" applyFill="1"/>
    <xf numFmtId="0" fontId="10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164" fontId="12" fillId="0" borderId="1" xfId="4" applyFont="1" applyFill="1" applyBorder="1" applyAlignment="1">
      <alignment horizontal="left" vertical="center" wrapText="1" readingOrder="1"/>
    </xf>
    <xf numFmtId="164" fontId="13" fillId="0" borderId="1" xfId="4" quotePrefix="1" applyNumberFormat="1" applyFont="1" applyFill="1" applyBorder="1" applyAlignment="1">
      <alignment horizontal="center" vertical="center" wrapText="1" readingOrder="1"/>
    </xf>
    <xf numFmtId="164" fontId="9" fillId="5" borderId="1" xfId="4" applyFont="1" applyFill="1" applyBorder="1" applyAlignment="1">
      <alignment horizontal="left" vertical="center" wrapText="1" indent="1" readingOrder="1"/>
    </xf>
    <xf numFmtId="37" fontId="9" fillId="5" borderId="1" xfId="4" applyNumberFormat="1" applyFont="1" applyFill="1" applyBorder="1" applyAlignment="1">
      <alignment horizontal="center" vertical="center" wrapText="1" readingOrder="1"/>
    </xf>
    <xf numFmtId="3" fontId="12" fillId="7" borderId="1" xfId="4" applyNumberFormat="1" applyFont="1" applyFill="1" applyBorder="1" applyAlignment="1">
      <alignment horizontal="center" vertical="center" wrapText="1" readingOrder="1"/>
    </xf>
    <xf numFmtId="164" fontId="12" fillId="7" borderId="1" xfId="4" applyFont="1" applyFill="1" applyBorder="1" applyAlignment="1">
      <alignment horizontal="left" vertical="center" wrapText="1" indent="1" readingOrder="1"/>
    </xf>
    <xf numFmtId="37" fontId="12" fillId="7" borderId="1" xfId="4" applyNumberFormat="1" applyFont="1" applyFill="1" applyBorder="1" applyAlignment="1">
      <alignment horizontal="center" vertical="center" wrapText="1" readingOrder="1"/>
    </xf>
    <xf numFmtId="165" fontId="9" fillId="5" borderId="1" xfId="1" applyNumberFormat="1" applyFont="1" applyFill="1" applyBorder="1" applyAlignment="1">
      <alignment horizontal="center" vertical="center" wrapText="1" readingOrder="1"/>
    </xf>
    <xf numFmtId="165" fontId="12" fillId="7" borderId="1" xfId="1" applyNumberFormat="1" applyFont="1" applyFill="1" applyBorder="1" applyAlignment="1">
      <alignment horizontal="center" vertical="center" wrapText="1" readingOrder="1"/>
    </xf>
    <xf numFmtId="166" fontId="9" fillId="5" borderId="1" xfId="4" applyNumberFormat="1" applyFont="1" applyFill="1" applyBorder="1" applyAlignment="1">
      <alignment horizontal="center" vertical="center" wrapText="1" readingOrder="1"/>
    </xf>
    <xf numFmtId="164" fontId="12" fillId="2" borderId="2" xfId="5" applyFont="1" applyFill="1" applyBorder="1"/>
    <xf numFmtId="164" fontId="12" fillId="2" borderId="2" xfId="5" applyFont="1" applyFill="1" applyBorder="1" applyAlignment="1">
      <alignment horizontal="center" vertical="center" wrapText="1" readingOrder="1"/>
    </xf>
    <xf numFmtId="167" fontId="8" fillId="0" borderId="0" xfId="3" applyNumberFormat="1" applyFont="1"/>
    <xf numFmtId="9" fontId="9" fillId="5" borderId="1" xfId="1" applyNumberFormat="1" applyFont="1" applyFill="1" applyBorder="1" applyAlignment="1">
      <alignment horizontal="center" vertical="center" wrapText="1" readingOrder="1"/>
    </xf>
    <xf numFmtId="9" fontId="9" fillId="5" borderId="1" xfId="1" applyFont="1" applyFill="1" applyBorder="1" applyAlignment="1">
      <alignment horizontal="center" vertical="center" wrapText="1" readingOrder="1"/>
    </xf>
    <xf numFmtId="37" fontId="9" fillId="5" borderId="1" xfId="4" applyNumberFormat="1" applyFont="1" applyFill="1" applyBorder="1" applyAlignment="1">
      <alignment horizontal="right" vertical="center" wrapText="1" indent="3" readingOrder="1"/>
    </xf>
    <xf numFmtId="0" fontId="14" fillId="0" borderId="0" xfId="3" applyFont="1"/>
    <xf numFmtId="37" fontId="8" fillId="0" borderId="0" xfId="3" applyNumberFormat="1" applyFont="1"/>
    <xf numFmtId="164" fontId="15" fillId="0" borderId="1" xfId="4" quotePrefix="1" applyNumberFormat="1" applyFont="1" applyFill="1" applyBorder="1" applyAlignment="1">
      <alignment horizontal="center" vertical="center" wrapText="1" readingOrder="1"/>
    </xf>
    <xf numFmtId="164" fontId="16" fillId="7" borderId="1" xfId="4" applyFont="1" applyFill="1" applyBorder="1" applyAlignment="1">
      <alignment horizontal="left" vertical="center" wrapText="1" indent="1" readingOrder="1"/>
    </xf>
    <xf numFmtId="0" fontId="0" fillId="2" borderId="0" xfId="0" applyFill="1" applyAlignment="1">
      <alignment horizontal="center"/>
    </xf>
    <xf numFmtId="164" fontId="15" fillId="0" borderId="1" xfId="4" quotePrefix="1" applyNumberFormat="1" applyFont="1" applyFill="1" applyBorder="1" applyAlignment="1">
      <alignment horizontal="left" vertical="center" wrapText="1" readingOrder="1"/>
    </xf>
  </cellXfs>
  <cellStyles count="6">
    <cellStyle name="Hipervínculo" xfId="2" builtinId="8"/>
    <cellStyle name="Normal" xfId="0" builtinId="0"/>
    <cellStyle name="Normal 32" xfId="4"/>
    <cellStyle name="Normal 5 9" xfId="5"/>
    <cellStyle name="Normal 6 9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EN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enu EN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Menu E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674688</xdr:colOff>
      <xdr:row>1</xdr:row>
      <xdr:rowOff>91723</xdr:rowOff>
    </xdr:from>
    <xdr:to>
      <xdr:col>1</xdr:col>
      <xdr:colOff>1601177</xdr:colOff>
      <xdr:row>3</xdr:row>
      <xdr:rowOff>68651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674688" y="282223"/>
          <a:ext cx="1650389" cy="356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651322</xdr:colOff>
      <xdr:row>3</xdr:row>
      <xdr:rowOff>118836</xdr:rowOff>
    </xdr:from>
    <xdr:to>
      <xdr:col>2</xdr:col>
      <xdr:colOff>2261243</xdr:colOff>
      <xdr:row>4</xdr:row>
      <xdr:rowOff>411853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651322" y="118836"/>
          <a:ext cx="2314771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8553450" y="77152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705751</xdr:colOff>
      <xdr:row>3</xdr:row>
      <xdr:rowOff>37192</xdr:rowOff>
    </xdr:from>
    <xdr:to>
      <xdr:col>2</xdr:col>
      <xdr:colOff>2315672</xdr:colOff>
      <xdr:row>3</xdr:row>
      <xdr:rowOff>520709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5751" y="37192"/>
          <a:ext cx="2314771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8553450" y="84772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47625</xdr:rowOff>
    </xdr:from>
    <xdr:to>
      <xdr:col>2</xdr:col>
      <xdr:colOff>2308421</xdr:colOff>
      <xdr:row>3</xdr:row>
      <xdr:rowOff>531142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238125"/>
          <a:ext cx="2308421" cy="483517"/>
        </a:xfrm>
        <a:prstGeom prst="rect">
          <a:avLst/>
        </a:prstGeom>
      </xdr:spPr>
    </xdr:pic>
    <xdr:clientData/>
  </xdr:twoCellAnchor>
  <xdr:twoCellAnchor>
    <xdr:from>
      <xdr:col>3</xdr:col>
      <xdr:colOff>1143000</xdr:colOff>
      <xdr:row>4</xdr:row>
      <xdr:rowOff>95250</xdr:rowOff>
    </xdr:from>
    <xdr:to>
      <xdr:col>4</xdr:col>
      <xdr:colOff>1263650</xdr:colOff>
      <xdr:row>4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5657850" y="98107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1245509</xdr:colOff>
      <xdr:row>4</xdr:row>
      <xdr:rowOff>73478</xdr:rowOff>
    </xdr:from>
    <xdr:to>
      <xdr:col>4</xdr:col>
      <xdr:colOff>1239159</xdr:colOff>
      <xdr:row>4</xdr:row>
      <xdr:rowOff>390978</xdr:rowOff>
    </xdr:to>
    <xdr:sp macro="" textlink="">
      <xdr:nvSpPr>
        <xdr:cNvPr id="2" name="2 Rectángulo redondeado">
          <a:hlinkClick xmlns:r="http://schemas.openxmlformats.org/officeDocument/2006/relationships" r:id="rId1"/>
        </xdr:cNvPr>
        <xdr:cNvSpPr/>
      </xdr:nvSpPr>
      <xdr:spPr>
        <a:xfrm>
          <a:off x="6293759" y="778328"/>
          <a:ext cx="1374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2308421</xdr:colOff>
      <xdr:row>3</xdr:row>
      <xdr:rowOff>483517</xdr:rowOff>
    </xdr:to>
    <xdr:pic>
      <xdr:nvPicPr>
        <xdr:cNvPr id="3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200025"/>
          <a:ext cx="2308421" cy="483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OLSA1/P&#225;gina%20WEB/2020/Key%20Figures%20Web/Fichero%20maestro%20Principales%20Datos%20P&#225;gina%20web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A1"/>
          <cell r="B1" t="str">
            <v>ESPAÑOL</v>
          </cell>
          <cell r="C1" t="str">
            <v>ENGLISH</v>
          </cell>
          <cell r="D1" t="str">
            <v>PORTUGUESE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  <cell r="D2" t="str">
            <v xml:space="preserve">Janeiro 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  <cell r="D3" t="str">
            <v>Fevereiro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  <cell r="D4" t="str">
            <v>Março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  <cell r="D5" t="str">
            <v>Abril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  <cell r="D6" t="str">
            <v>Maio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  <cell r="D7" t="str">
            <v>Junho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  <cell r="D8" t="str">
            <v>Julho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  <cell r="D9" t="str">
            <v>Agosto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  <cell r="D10" t="str">
            <v>Setembro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  <cell r="D11" t="str">
            <v>Outubro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  <cell r="D12" t="str">
            <v>Novembro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  <cell r="D13" t="str">
            <v>Dezembro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  <cell r="D14" t="str">
            <v>Total de prêmios emitidos e aceitos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  <cell r="D15" t="str">
            <v>Prêmios emitidos e aceitos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  <cell r="D16" t="str">
            <v>Resultado do exercício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  <cell r="D17" t="str">
            <v>Resultado do ano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  <cell r="D18" t="str">
            <v>Resultado atribuível a parceiros externos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  <cell r="D19" t="str">
            <v>Resultado atribuível a participações não controladoras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  <cell r="D20" t="str">
            <v>Fundos próprios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  <cell r="D21" t="str">
            <v>Patrimônio líquido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  <cell r="D22" t="str">
            <v>Holding, eliminações e outras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  <cell r="D23" t="str">
            <v>Patrimônio líquido atribuído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  <cell r="D24" t="str">
            <v>TOTAL SEGUROS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  <cell r="D25" t="str">
            <v>Fundos administrados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  <cell r="D26" t="str">
            <v>Receitas operacionais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  <cell r="D27" t="str">
            <v>NÃO VIDA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  <cell r="D28" t="str">
            <v>Vida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  <cell r="D29" t="str">
            <v>Outras receitas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  <cell r="D30" t="str">
            <v>Prêmios atribuídos líquidos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  <cell r="D31" t="str">
            <v>Resultado de outras atividades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  <cell r="D32" t="str">
            <v>Lucro bruto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  <cell r="D33" t="str">
            <v>Imposto de renda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  <cell r="D34" t="str">
            <v>Parceiros externos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  <cell r="D35" t="str">
            <v>Resultado líquido atribuído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  <cell r="D36" t="str">
            <v>Resultado líquido atribuído
(Depois da redução ao valor recuperável do ágio)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  <cell r="D37" t="str">
            <v>Redução ao valor recuperável do ágio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  <cell r="D38" t="str">
            <v>Taxa combinada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  <cell r="D39" t="str">
            <v>Taxa de gastos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  <cell r="D40" t="str">
            <v>Taxa de sinistralidade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  <cell r="D41" t="str">
            <v>Investimentos, imóveis e tesouraria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  <cell r="D42" t="str">
            <v>Provisões técnicas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  <cell r="D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  <cell r="D44" t="str">
            <v>Dívida sênior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  <cell r="D45" t="str">
            <v>Dívida bancária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  <cell r="D46" t="str">
            <v>Dívida híbrida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  <cell r="D47" t="str">
            <v>Dívida subordinada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  <cell r="D48" t="str">
            <v>Dívida total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  <cell r="D49" t="str">
            <v>- da qual: dívida sênior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  <cell r="D50" t="str">
            <v>- da qual: dívida subordinada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  <cell r="D51" t="str">
            <v>- da qual: dívida subordinada - 3/2047 (Primeira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  <cell r="D52" t="str">
            <v>- da qual: dívida subordinada - 9/2048 (Primeira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  <cell r="D53" t="str">
            <v>- da qual: empréstimo sindicado 02/2024 (€ 1 bilhão)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  <cell r="D54" t="str">
            <v>- da qual: dívida bancária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  <cell r="D55" t="str">
            <v>Lucros antes dos impostos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  <cell r="D56" t="str">
            <v>Gastos financeiros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  <cell r="D57" t="str">
            <v>Lucros antes dos impostos e gastos financeiros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  <cell r="D58" t="str">
            <v>Alavancagem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  <cell r="D59" t="str">
            <v>Patrimônio/Dívida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  <cell r="D60" t="str">
            <v>Lucros antes dos impostos e gastos financeiros/gastos financeiros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  <cell r="D61" t="str">
            <v>Sinistralidade líquida e variação de outras provisões técnicas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  <cell r="D62" t="str">
            <v>Despesas de operacionais líquidas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  <cell r="D63" t="str">
            <v>Outras receitas e despesas técnicas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  <cell r="D64" t="str">
            <v>Resultado de assinatura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  <cell r="D65" t="str">
            <v>Resultado técnico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  <cell r="D66" t="str">
            <v>Receitas financeiras líquidas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  <cell r="D67" t="str">
            <v>Receitas financeiras líquidas e outras não técnicas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  <cell r="D68" t="str">
            <v>Receitas financeiras líquidas e outras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  <cell r="D69" t="str">
            <v>Outras receitas e despesas não técnicas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  <cell r="D70" t="str">
            <v>Resultado do negócio de Não Vida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  <cell r="D71" t="str">
            <v xml:space="preserve">Resultado financeiro e outras receitas não técnicas 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  <cell r="D72" t="str">
            <v>Resultado do negócio de Vida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  <cell r="D73" t="str">
            <v>Ajustes por hiperinflação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  <cell r="D74" t="str">
            <v>Resultado antes de impostos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  <cell r="D75" t="str">
            <v>Resultado das atividades interrompidas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  <cell r="D76" t="str">
            <v>AMÉRICA DO NORTE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  <cell r="D77" t="str">
            <v>ESTADOS UNIDOS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  <cell r="D78" t="str">
            <v>PORTO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  <cell r="D79" t="str">
            <v>TURQUIA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  <cell r="D80" t="str">
            <v>ITÁLIA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  <cell r="D81" t="str">
            <v>ALEMANHA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  <cell r="D82" t="str">
            <v>Prêmios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  <cell r="D83" t="str">
            <v>Resultado atribuível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  <cell r="D84" t="str">
            <v>VIDA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  <cell r="D85" t="str">
            <v>AUTOMÓVEIS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  <cell r="D86" t="str">
            <v>SEGUROS GERAIS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  <cell r="D87" t="str">
            <v>SAÚDE E ACIDENTES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  <cell r="D88" t="str">
            <v>OUTROS NÃO VIDA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  <cell r="D89" t="str">
            <v>BRASIL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  <cell r="D90" t="str">
            <v>LATAM NORTE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  <cell r="D91" t="str">
            <v>MÉXICO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  <cell r="D92" t="str">
            <v>AMÉRICA CENTRAL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  <cell r="D93" t="str">
            <v>REP. DOMINICANA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  <cell r="D94" t="str">
            <v>LATAM SUL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  <cell r="D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  <cell r="D96" t="str">
            <v>Taxa de Sinistralidade Não Vida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  <cell r="D97" t="str">
            <v>Taxa de Gastos Não Vida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  <cell r="D98" t="str">
            <v>Taxa Combinada Não Vida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  <cell r="D99" t="str">
            <v>Número de veículos segurados (unidades)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  <cell r="D100" t="str">
            <v>Taxa combinada (período atual)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  <cell r="D101" t="str">
            <v>Sinistralidade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  <cell r="D102" t="str">
            <v>Despesas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  <cell r="D103" t="str">
            <v>Capital, resultados retidos e reservas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  <cell r="D104" t="str">
            <v>Ações próprias e outros ajustes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  <cell r="D105" t="str">
            <v>Mais-valias líquidas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  <cell r="D106" t="str">
            <v>Diferenças de câmbio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  <cell r="D107" t="str">
            <v>Diferenças de conversão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  <cell r="D108" t="str">
            <v>Ativos financeiros disponíveis para venda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  <cell r="D109" t="str">
            <v>Contabilidade tácita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  <cell r="D110" t="str">
            <v>Outras receitas e despesas abrangentes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  <cell r="D111" t="str">
            <v>EVOLUÇÃO DO PATRIMÔNIO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  <cell r="D112" t="str">
            <v>SALDO EM 31/12 DO EXERCÍCIO ANTERIOR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  <cell r="D113" t="str">
            <v>Receitas e despesas reconhecidas 
diretamente no patrimônio líquido: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  <cell r="D114" t="str">
            <v>Por ativos financeiros disponíveis para a venda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  <cell r="D115" t="str">
            <v>Por diferenças de conversão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  <cell r="D116" t="str">
            <v xml:space="preserve">Por contabilidade tácita 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  <cell r="D117" t="str">
            <v>Resultado do período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  <cell r="D118" t="str">
            <v>Distribuição de resultados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  <cell r="D119" t="str">
            <v>Outras mudanças no patrimônio líquido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  <cell r="D120" t="str">
            <v>SALDO AO FINAL DO PERÍODO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  <cell r="D121" t="str">
            <v>ECONOMIA ADMINISTRADA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  <cell r="D122" t="str">
            <v>Provisões técnicas de Vida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  <cell r="D123" t="str">
            <v>Ajustes por contabilidade tácita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  <cell r="D124" t="str">
            <v>ATIVOS GERENCIADOS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  <cell r="D125" t="str">
            <v>Carteira de investimento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  <cell r="D126" t="str">
            <v>Fundos de aposentadoria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  <cell r="D127" t="str">
            <v>Fundos de investimento e outros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  <cell r="D128" t="str">
            <v>Renda fixa governos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  <cell r="D129" t="str">
            <v>Renda fixa - Corporativa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  <cell r="D130" t="str">
            <v>Imóveis*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  <cell r="D131" t="str">
            <v>Renda variável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  <cell r="D132" t="str">
            <v>Fundos de investimento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  <cell r="D133" t="str">
            <v>Tesouraria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  <cell r="D134" t="str">
            <v>Outros investimentos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  <cell r="D135" t="str">
            <v>Restante da Europa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  <cell r="D136" t="str">
            <v>América Latina - Restante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  <cell r="D137" t="str">
            <v>Outros países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  <cell r="D138" t="str">
            <v>Balanço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  <cell r="D139" t="str">
            <v>Ágio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  <cell r="D140" t="str">
            <v>Outros ativos intangíveis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  <cell r="D141" t="str">
            <v>Outras imobilizações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  <cell r="D142" t="str">
            <v>Aplicações financeiras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  <cell r="D143" t="str">
            <v>Investimentos Unit-Linked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  <cell r="D144" t="str">
            <v>Participação do resseguro nas provisões técnicas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  <cell r="D145" t="str">
            <v>Créditos de operações de seguro e resseguro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  <cell r="D146" t="str">
            <v>Impostos diferidos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  <cell r="D147" t="str">
            <v>Ativos mantidos para a venda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  <cell r="D148" t="str">
            <v>Outros ativos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  <cell r="D149" t="str">
            <v>TOTAL ATIVO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  <cell r="D150" t="str">
            <v xml:space="preserve">Patrimônio atribuído à sociedade controladora 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  <cell r="D151" t="str">
            <v>Dívida financeira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  <cell r="D152" t="str">
            <v xml:space="preserve">Provisões para riscos e despesas 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  <cell r="D153" t="str">
            <v>Passivos mantidos para a venda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  <cell r="D154" t="str">
            <v>Outros passivos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  <cell r="D155" t="str">
            <v>TOTAL PASSIVO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  <cell r="D156" t="str">
            <v>Receitas financeiras dos investimentos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  <cell r="D157" t="str">
            <v>Receitas de entidades não seguradoras e outras receitas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  <cell r="D158" t="str">
            <v>Total de receitas consolidadas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  <cell r="D159" t="str">
            <v>Negócio de Vida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  <cell r="D160" t="str">
            <v>Negócio de Não Vida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  <cell r="D161" t="str">
            <v>OUTRAS ATIVIDADES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  <cell r="D162" t="str">
            <v>Receitas e despesas líquidas operacionais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  <cell r="D163" t="str">
            <v>Lucro antes de impostos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  <cell r="D164" t="str">
            <v>Resultado após impostos de atividades interrompidas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  <cell r="D165" t="str">
            <v>Resultado atribuível à sociedade controladora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  <cell r="D166" t="str">
            <v>Dólar norte-americano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  <cell r="D167" t="str">
            <v>Real brasileiro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  <cell r="D168" t="str">
            <v>Lira turca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  <cell r="D169" t="str">
            <v>Peso mexicano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  <cell r="D170" t="str">
            <v>Peso colombiano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  <cell r="D171" t="str">
            <v xml:space="preserve">Peso chileno 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  <cell r="D172" t="str">
            <v>Sol peruano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  <cell r="D173" t="str">
            <v>Peso argentino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  <cell r="D174" t="str">
            <v>Var. taxas de câmbio médias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  <cell r="D175" t="str">
            <v>Resultados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  <cell r="D176" t="str">
            <v>Receitas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  <cell r="D177" t="str">
            <v xml:space="preserve">   - Não Vida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  <cell r="D178" t="str">
            <v xml:space="preserve">   - Vida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  <cell r="D179" t="str">
            <v>- Outros países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  <cell r="D180" t="str">
            <v>Lucro por ação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  <cell r="D181" t="str">
            <v>BPA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  <cell r="D182" t="str">
            <v>Total de ativos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  <cell r="D183" t="str">
            <v>Ativos administrados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  <cell r="D184" t="str">
            <v xml:space="preserve">Dívida 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  <cell r="D185" t="str">
            <v>Taxa de solvência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  <cell r="D186" t="str">
            <v>Taxas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  <cell r="D187" t="str">
            <v>Funcionários no fechamento do período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  <cell r="D188" t="str">
            <v>Ação MAPFRE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  <cell r="D189" t="str">
            <v>Capitalização na bolsa 
(milhões de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  <cell r="D190" t="str">
            <v>Valor da ação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  <cell r="D191" t="str">
            <v xml:space="preserve">Variação da cotação a partir de 1º de janeiro (%)        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  <cell r="D192" t="str">
            <v>- Espanha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  <cell r="D193" t="str">
            <v>Estados Unidos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  <cell r="D194" t="str">
            <v>Brasil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  <cell r="D195" t="str">
            <v>Espanha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  <cell r="D196" t="str">
            <v>Outros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  <cell r="D197" t="str">
            <v>Evolução trimestral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  <cell r="D198" t="str">
            <v>OUTROS NÃO VIDA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  <cell r="D199" t="str">
            <v xml:space="preserve"> - Prêmios emitidos e aceitos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  <cell r="D200" t="str">
            <v xml:space="preserve"> - Outras receitas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  <cell r="D201" t="str">
            <v>Patrimônio total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  <cell r="D202" t="str">
            <v>AJUSTES CONS. E ÁREAS CORP.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  <cell r="D203" t="str">
            <v>Margem técnico-financeira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  <cell r="D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  <cell r="D205" t="str">
            <v>Outros estados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  <cell r="D206" t="str">
            <v>PRÊMIO LÍQUIDO EMITIDO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  <cell r="D207" t="str">
            <v>PRÊMIO LÍQUIDO IMPUTADO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  <cell r="D208" t="str">
            <v>SINISTRALIDADE TOTAL LÍQUIDA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  <cell r="D209" t="str">
            <v>TOTAL DE DESPESAS IMPUTÁVEIS PARA PRESTAÇÕES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  <cell r="D210" t="str">
            <v>TOTAL DE DESPESAS DE AQUISIÇÃO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  <cell r="D211" t="str">
            <v>RESULTADO DE ASSINATURA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  <cell r="D212" t="str">
            <v>OUTRAS DESPESAS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  <cell r="D213" t="str">
            <v>RESULTADO TÉCNICO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  <cell r="D214" t="str">
            <v>Governanças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  <cell r="D215" t="str">
            <v>Total Dívida Corp.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  <cell r="D216" t="str">
            <v>Corp. sem colateral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  <cell r="D217" t="str">
            <v>Corp. com colateral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  <cell r="D218" t="str">
            <v xml:space="preserve"> - Canal de agências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  <cell r="D219" t="str">
            <v xml:space="preserve"> - Canal bancário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  <cell r="D220" t="str">
            <v>OUTRAS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  <cell r="D221" t="str">
            <v>TOTAL DE PRÊMIOS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  <cell r="D222" t="str">
            <v xml:space="preserve"> - Vida Poupança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  <cell r="D223" t="str">
            <v xml:space="preserve"> - Vida Risco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  <cell r="D224" t="str">
            <v xml:space="preserve"> - Acidentes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  <cell r="D225" t="str">
            <v>ECONOMIA ADMINISTRADA TOTAL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  <cell r="D226" t="str">
            <v>Fundos de investimento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  <cell r="D227" t="str">
            <v>Contribuições líquidas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  <cell r="D228" t="str">
            <v>Dívidas de operações de seguro e resseguro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  <cell r="D229" t="str">
            <v>A) ATIVOS INTANGÍVEIS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  <cell r="D230" t="str">
            <v>I. Ágio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  <cell r="D231" t="str">
            <v>II. Outros ativos intangíveis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  <cell r="D232" t="str">
            <v>B) IMOBILIZADO MATERIAL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  <cell r="D233" t="str">
            <v>I. Imóveis de uso próprio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  <cell r="D234" t="str">
            <v>II. Outras imobilizações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  <cell r="D235" t="str">
            <v>C) INVESTIMENTOS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  <cell r="D236" t="str">
            <v>I. Investimentos imobiliários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  <cell r="D237" t="str">
            <v>II. Aplicações financeiras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  <cell r="D238" t="str">
            <v xml:space="preserve"> 1.   Carteira mantida até o vencimento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  <cell r="D239" t="str">
            <v xml:space="preserve"> 2.   Carteira disponível para venda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  <cell r="D240" t="str">
            <v xml:space="preserve"> 3.   Carteira de negociação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  <cell r="D241" t="str">
            <v>III. Investimentos contabilizados por equivalência patrimonial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  <cell r="D242" t="str">
            <v>IV. Depósitos constituídos por resseguro aceito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  <cell r="D243" t="str">
            <v>V. Outros investimentos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  <cell r="D244" t="str">
            <v>D) APLICAÇÕES FINANCEIRAS VINCULADAS A SEGUROS DE VIDA CUJO RISCO DO INVESTIMENTO É ASSUMIDO PELO SEGURADO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  <cell r="D245" t="str">
            <v>E) INVENTÁRIOS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  <cell r="D246" t="str">
            <v>F) PARTICIPAÇÃO DO RESSEGURO NAS PROVISÕES TÉCNICAS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  <cell r="D247" t="str">
            <v>G) ATIVOS POR IMPOSTOS DIFERIDOS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  <cell r="D248" t="str">
            <v>H) CRÉDITOS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  <cell r="D249" t="str">
            <v>I. Créditos por operações de seguro direto e cosseguro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  <cell r="D250" t="str">
            <v>II. Créditos por operações de resseguro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  <cell r="D251" t="str">
            <v>III. Créditos tributários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  <cell r="D252" t="str">
            <v xml:space="preserve"> 1.   Imposto de renda a recuperar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  <cell r="D253" t="str">
            <v xml:space="preserve"> 2.   Outros créditos tributários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  <cell r="D254" t="str">
            <v>IV. Créditos previdenciários e outros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  <cell r="D255" t="str">
            <v>V. Acionistas por desembolsos exigidos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  <cell r="D256" t="str">
            <v>I) TESOURARIA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  <cell r="D257" t="str">
            <v>J) AJUSTES POR PERIODIZAÇÃO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  <cell r="D258" t="str">
            <v>K) OUTROS ATIVOS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  <cell r="D259" t="str">
            <v>L) ATIVOS NÃO CIRCULANTES CLASSIFICADOS COMO MANTIDOS PARA A VENDA E DE ATIVIDADES INTERROMPIDAS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  <cell r="D260" t="str">
            <v xml:space="preserve">TOTAL ATIVO 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  <cell r="D261" t="str">
            <v>A) PATRIMÔNIO LÍQUIDO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  <cell r="D262" t="str">
            <v>I. Capital desembolsado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  <cell r="D263" t="str">
            <v xml:space="preserve">II. Prêmio de emissão 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  <cell r="D264" t="str">
            <v>III. Reservas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  <cell r="D265" t="str">
            <v>IV. Dividendo a receber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  <cell r="D266" t="str">
            <v>V. Ações próprias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  <cell r="D267" t="str">
            <v>VI. Resultado do exercício atribuível à sociedade controladora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  <cell r="D268" t="str">
            <v>VII. Outros instrumentos do patrimônio líquido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  <cell r="D269" t="str">
            <v>VIII. Ajustes por mudanças de valor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  <cell r="D270" t="str">
            <v>IX. Diferenças de conversão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  <cell r="D271" t="str">
            <v xml:space="preserve"> Patrimônio atribuído aos acionistas da sociedade controladora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  <cell r="D272" t="str">
            <v xml:space="preserve"> Participações não controladoras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  <cell r="D273" t="str">
            <v>B) PASSIVOS SUBORDINADOS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  <cell r="D274" t="str">
            <v>C) PROVISÕES TÉCNICAS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  <cell r="D275" t="str">
            <v>I. Provisões de prêmios não ganhos e de riscos não expirados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  <cell r="D276" t="str">
            <v>II. Provisão de seguros de vida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  <cell r="D277" t="str">
            <v>III. Provisão de sinistros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  <cell r="D278" t="str">
            <v>IV. Outras provisões técnicas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  <cell r="D279" t="str">
            <v>D) PROVISÕES TÉCNICAS RELATIVAS AO SEGUROS DE VIDA QUANDO O RISCO DO INVESTIMENTO É ASSUMIDO PELOS TOMADORES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  <cell r="D280" t="str">
            <v>E) PROVISÕES PARA RISCOS E DESPESAS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  <cell r="D281" t="str">
            <v>F) DEPÓSITOS RECEBIDOS POR RESSEGURO CEDIDO E RETROCEDIDO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  <cell r="D282" t="str">
            <v>G) PASSIVOS POR IMPOSTOS DIFERIDOS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  <cell r="D283" t="str">
            <v>H) DÍVIDAS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  <cell r="D284" t="str">
            <v>I. Emissão de obrigações e outros valores negociáveis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  <cell r="D285" t="str">
            <v>II. Dívidas com entidades de crédito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  <cell r="D286" t="str">
            <v>III. Outros passivos financeiros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  <cell r="D287" t="str">
            <v>IV. Dívidas por operações de seguro direto e cosseguro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  <cell r="D288" t="str">
            <v>V. Dívidas por operações de resseguro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  <cell r="D289" t="str">
            <v>VI. Dívidas tributárias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  <cell r="D290" t="str">
            <v xml:space="preserve"> 1. Imposto de renda a pagar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  <cell r="D291" t="str">
            <v xml:space="preserve"> 2. Outras dívidas tributárias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  <cell r="D292" t="str">
            <v>VII. Outras dívidas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  <cell r="D293" t="str">
            <v>I) AJUSTES POR PERIODIZAÇÃO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  <cell r="D294" t="str">
            <v>J) PASSIVOS ASSOCIADOS A ATIVOS NÃO CIRCULANTES CLASSIFICADOS COMO MANTIDOS PARA A VENDA E DE ATIVIDADES INTERROMPIDAS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  <cell r="D295" t="str">
            <v xml:space="preserve">TOTAL PASSIVO E PATRIMÔNIO LÍQUIDO 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  <cell r="D296" t="str">
            <v xml:space="preserve">I. RECEITAS NEGÓCIO SEGURADOR  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  <cell r="D297" t="str">
            <v xml:space="preserve">1. Prêmios ganhos no exercício, líquidos 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  <cell r="D298" t="str">
            <v xml:space="preserve">  a) Prêmios emitidos seguro direto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  <cell r="D299" t="str">
            <v xml:space="preserve">  b)  Prêmios resseguro aceito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  <cell r="D300" t="str">
            <v xml:space="preserve">  c)  Prêmios resseguro cedido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  <cell r="D301" t="str">
            <v xml:space="preserve">  d)  Variação das provisões de prêmios e de riscos não expirados, líquidas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  <cell r="D302" t="str">
            <v xml:space="preserve">   Seguro direto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  <cell r="D303" t="str">
            <v xml:space="preserve">   Resseguro aceito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  <cell r="D304" t="str">
            <v xml:space="preserve">   Resseguro cedido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  <cell r="D305" t="str">
            <v xml:space="preserve"> 2. Participação em lucros de sociedades colocadas em equivalência 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  <cell r="D306" t="str">
            <v xml:space="preserve"> 3.  Receitas dos investimentos 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  <cell r="D307" t="str">
            <v xml:space="preserve">  a) Operacionais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  <cell r="D308" t="str">
            <v xml:space="preserve">  b) Patrimoniais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  <cell r="D309" t="str">
            <v xml:space="preserve"> 4. Mais-valias em aplicações financeiras vinculadas a seguros de vida cujo risco do investimento é assumido pelo segurado 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  <cell r="D310" t="str">
            <v xml:space="preserve"> 5. Outras receitas técnicas 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  <cell r="D311" t="str">
            <v xml:space="preserve"> 6. Outras receitas não técnicas 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  <cell r="D312" t="str">
            <v xml:space="preserve"> 7. Diferenças positivas de câmbio 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  <cell r="D313" t="str">
            <v xml:space="preserve"> 8. Reversão de perdas por redução ao valor recuperável 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  <cell r="D314" t="str">
            <v>TOTAL RECEITAS NEGÓCIO SEGURADOR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  <cell r="D315" t="str">
            <v xml:space="preserve">II. DESPESAS NEGÓCIO SEGURADOR  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  <cell r="D316" t="str">
            <v xml:space="preserve"> 1. Sinistralidade do exercício, líquida 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  <cell r="D317" t="str">
            <v xml:space="preserve">  a) Prestações pagas e variação da provisão para prestações, líquidos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  <cell r="D318" t="str">
            <v xml:space="preserve">   Seguro direto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  <cell r="D319" t="str">
            <v xml:space="preserve">   Resseguro aceito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  <cell r="D320" t="str">
            <v xml:space="preserve">   Resseguro cedido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  <cell r="D321" t="str">
            <v xml:space="preserve">  b) Gastos imputáveis às prestações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  <cell r="D322" t="str">
            <v xml:space="preserve"> 2. Variação de outras provisões técnicas, líquidas 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  <cell r="D323" t="str">
            <v xml:space="preserve"> 3.  Participação em lucros e estornos 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  <cell r="D324" t="str">
            <v xml:space="preserve"> 4.  Despesas operacionais líquidas 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  <cell r="D325" t="str">
            <v xml:space="preserve">  a) Despesas de aquisição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  <cell r="D326" t="str">
            <v xml:space="preserve">  b) Despesas administrativas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  <cell r="D327" t="str">
            <v xml:space="preserve">  c) Comissões e participação em resseguro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  <cell r="D328" t="str">
            <v xml:space="preserve"> 5. Participação em perdas de sociedades colocadas em equivalência 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  <cell r="D329" t="str">
            <v xml:space="preserve"> 6. Despesas dos investimentos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  <cell r="D330" t="str">
            <v xml:space="preserve">  a) Operacionais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  <cell r="D331" t="str">
            <v xml:space="preserve">  b) Patrimoniais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  <cell r="D332" t="str">
            <v xml:space="preserve"> 7. Menos-valias em aplicações financeiras vinculadas a seguros de vida cujo risco do investimento é assumido pelo segurado 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  <cell r="D333" t="str">
            <v xml:space="preserve"> 8. Outras despesas técnicas 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  <cell r="D334" t="str">
            <v xml:space="preserve"> 9. Outras despesas não técnicas 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  <cell r="D335" t="str">
            <v xml:space="preserve"> 10. Diferenças negativas de câmbio 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  <cell r="D336" t="str">
            <v xml:space="preserve"> 11. Constituição de provisão para prever a deterioração dos ativos 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  <cell r="D337" t="str">
            <v>TOTAL DESPESAS NEGÓCIO SEGURADOR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  <cell r="D338" t="str">
            <v>RESULTADO DO NEGÓCIO SEGURADOR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  <cell r="D339" t="str">
            <v xml:space="preserve">III. OUTRAS ATIVIDADES  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  <cell r="D340" t="str">
            <v xml:space="preserve"> 1. Receitas operacionais 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  <cell r="D341" t="str">
            <v xml:space="preserve"> 2.  Despesas operacionais 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  <cell r="D342" t="str">
            <v xml:space="preserve"> 3. Receitas financeiras líquidas 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  <cell r="D343" t="str">
            <v xml:space="preserve">  a) Receitas financeiras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  <cell r="D344" t="str">
            <v xml:space="preserve">  b) Gastos financeiros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  <cell r="D345" t="str">
            <v xml:space="preserve"> 4. Resultados de participações minoritárias 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  <cell r="D346" t="str">
            <v xml:space="preserve">  a) Participação em lucros de sociedades colocadas em equivalência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  <cell r="D347" t="str">
            <v xml:space="preserve">  b) Participação em perdas de sociedades colocadas em equivalência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  <cell r="D348" t="str">
            <v xml:space="preserve"> 5. Reversão provisão de redução ao valor recuperável de ativos 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  <cell r="D349" t="str">
            <v xml:space="preserve"> 6. Constituição de provisão de redução ao valor recuperável de ativos 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  <cell r="D350" t="str">
            <v xml:space="preserve"> 7. Resultado de alienação de ativos não circulantes classificados como mantidos para a venda não incluídos nas atividades interrompidas 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  <cell r="D351" t="str">
            <v>RESULTADO DE OUTRAS ATIVIDADES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  <cell r="D352" t="str">
            <v xml:space="preserve">IV. RESULTADO POR REEXPRESSÃO DE DEMONSTRAÇÕES FINANCEIRAS  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  <cell r="D353" t="str">
            <v>V. RESULTADO ANTES DE IMPOSTOS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  <cell r="D354" t="str">
            <v>VI. IMPOSTO DE RENDA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  <cell r="D355" t="str">
            <v>VII. RESULTADO APÓS IMPOSTOS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  <cell r="D356" t="str">
            <v xml:space="preserve">VIII. RESULTADO APÓS IMPOSTOS DE OPERAÇÕES INTERROMPIDAS  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  <cell r="D357" t="str">
            <v xml:space="preserve">IX. RESULTADO DO EXERCÍCIO  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  <cell r="D358" t="str">
            <v xml:space="preserve"> 1. Atribuível a participações não controladoras 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  <cell r="D359" t="str">
            <v xml:space="preserve"> 2.  Atribuível aos acionistas controladores 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  <cell r="D360" t="str">
            <v>Balboa do Panamá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  <cell r="D361" t="str">
            <v>Peso dominicano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  <cell r="D362" t="str">
            <v>Lempira de Honduras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  <cell r="D363" t="str">
            <v>VALOR BRUTO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  <cell r="D364" t="str">
            <v>IMPOSTO DE RENDA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  <cell r="D365" t="str">
            <v>ATRIBUÍVEL AOS ACIONISTAS MINORITÁRIOS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  <cell r="D366" t="str">
            <v>ATRIBUÍVEL AOS ACIONISTAS CONTROLADORES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  <cell r="D367" t="str">
            <v>CONCEITO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  <cell r="D368" t="str">
            <v>A) RESULTADO CONSOLIDADO DO EXERCÍCIO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  <cell r="D369" t="str">
            <v>B) OUTRAS RECEITAS (DESPESAS) ABRANGENTES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  <cell r="D370" t="str">
            <v>1. Ativos financeiros disponíveis para venda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  <cell r="D371" t="str">
            <v>a) Ganhos (perdas) por valoração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  <cell r="D372" t="str">
            <v>b) Montantes transferidos para a conta de perdas e lucros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  <cell r="D373" t="str">
            <v>c) Outras reclassificações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  <cell r="D374" t="str">
            <v>2. Diferenças de conversão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  <cell r="D375" t="str">
            <v>a) Ganhos (perdas) por valoração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  <cell r="D376" t="str">
            <v>b) Montantes transferidos para a conta de perdas e lucros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  <cell r="D377" t="str">
            <v>c) Outras reclassificações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  <cell r="D378" t="str">
            <v>3. Contabilidade tácita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  <cell r="D379" t="str">
            <v>a) Ganhos (perdas) por valoração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  <cell r="D380" t="str">
            <v>b) Montantes transferidos para a conta de perdas e lucros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  <cell r="D381" t="str">
            <v>c) Outras reclassificações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  <cell r="D382" t="str">
            <v>4. Entidades valoradas por equivalência patrimonial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  <cell r="D383" t="str">
            <v>a) Ganhos (perdas) por valoração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  <cell r="D384" t="str">
            <v>b) Montantes transferidos para a conta de perdas e lucros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  <cell r="D385" t="str">
            <v>c) Outras reclassificações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  <cell r="D386" t="str">
            <v>5. Outras receitas e despesas abrangentes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  <cell r="D387" t="str">
            <v>TOTAIS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  <cell r="D388" t="str">
            <v>Solvência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  <cell r="D389" t="str">
            <v>CONCEITO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  <cell r="D390" t="str">
            <v>Imóveis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  <cell r="D391" t="str">
            <v>Por tipo de negócio: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  <cell r="D392" t="str">
            <v>Por região: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  <cell r="D393" t="str">
            <v>Por cedente: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  <cell r="D394" t="str">
            <v>Por ramos: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  <cell r="D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  <cell r="D396" t="str">
            <v>Abr.-Jun.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  <cell r="D397" t="str">
            <v>Jul.-Set.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  <cell r="D398" t="str">
            <v>Set.-Dez.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  <cell r="D399" t="str">
            <v>Trimestre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  <cell r="D400" t="str">
            <v>Período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  <cell r="D401" t="str">
            <v>Montantes consolidados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  <cell r="D402" t="str">
            <v>Prêmios emitidos e aceitos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  <cell r="D403" t="str">
            <v>Prêmios emitidos e aceitos - Não Vida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  <cell r="D404" t="str">
            <v>Prêmios emitidos e aceitos - Vida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  <cell r="D405" t="str">
            <v xml:space="preserve">Resultado líquido 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  <cell r="D406" t="str">
            <v>Taxa combinada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  <cell r="D407" t="str">
            <v>Taxa de sinistralidade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  <cell r="D408" t="str">
            <v>Taxa de gastos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  <cell r="D409" t="str">
            <v>Montantes por unidade de negócio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  <cell r="D410" t="str">
            <v>Δ Anual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  <cell r="D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  <cell r="D412" t="str">
            <v>Patrimônio líquido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  <cell r="D413" t="str">
            <v>Obrigações seniores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  <cell r="D414" t="str">
            <v>Dívida subordinada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  <cell r="D415" t="str">
            <v>Dívida bancária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  <cell r="D416" t="str">
            <v>Milhões de euros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  <cell r="D417" t="str">
            <v>Valor de mercado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  <cell r="D418" t="str">
            <v>Rentabilidade contábil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  <cell r="D419" t="str">
            <v>Rentabilidade de mercado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  <cell r="D420" t="str">
            <v>Duração modificada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  <cell r="D421" t="str">
            <v>Não Vida (IBÉRIA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  <cell r="D422" t="str">
            <v>30/06/2018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  <cell r="D423" t="str">
            <v>31/03/2017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  <cell r="D424" t="str">
            <v>30/06/2017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  <cell r="D425" t="str">
            <v>Vida (IBÉRIA)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  <cell r="D426" t="str">
            <v>30/09/2017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  <cell r="D427" t="str">
            <v>31/12/2017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  <cell r="D428" t="str">
            <v>Rúpia indonésia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  <cell r="D429" t="str">
            <v>INTERNACIONAL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  <cell r="D430" t="str">
            <v>México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  <cell r="D431" t="str">
            <v>Panamá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  <cell r="D432" t="str">
            <v>Rep. Dominicana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  <cell r="D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  <cell r="D434" t="str">
            <v>Turquia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  <cell r="D435" t="str">
            <v>Itália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  <cell r="D436" t="str">
            <v>Alemanha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  <cell r="D437" t="str">
            <v>Filipinas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  <cell r="D438" t="str">
            <v>FILIPINAS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  <cell r="D439" t="str">
            <v>Prêmios por país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  <cell r="D440" t="str">
            <v>Dados acumulados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  <cell r="D441" t="str">
            <v>Dados trimestrais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  <cell r="D442" t="str">
            <v>DEZEMBRO DE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  <cell r="D443" t="str">
            <v>Furacão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  <cell r="D444" t="str">
            <v>Furacão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  <cell r="D445" t="str">
            <v>Furacão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  <cell r="D446" t="str">
            <v>Terremoto no México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  <cell r="D447" t="str">
            <v>Terremoto no México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  <cell r="D448" t="str">
            <v>VARIAÇÃO MAR 18/DEZ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  <cell r="D449" t="str">
            <v>MARÇO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  <cell r="D450" t="str">
            <v xml:space="preserve">Nordeste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  <cell r="D451" t="str">
            <v>Taxa em 31/12/2017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  <cell r="D452" t="str">
            <v>Impacto de transitória de provisões técnicas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  <cell r="D453" t="str">
            <v>Impacto de transitória de ações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  <cell r="D454" t="str">
            <v>Impacto da transitória de ativos em outra moeda que não seja o euro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  <cell r="D455" t="str">
            <v>Taxa total sem medidas transitórias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  <cell r="D456" t="str">
            <v>Impacto de ajuste por união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  <cell r="D457" t="str">
            <v>Impacto de ajuste por volatilidade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  <cell r="D458" t="str">
            <v>Taxa total sem ajustes por união e volatilidade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  <cell r="D459" t="str">
            <v>REGIÃO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  <cell r="D460" t="str">
            <v>REGIÃO/PAÍS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  <cell r="D461" t="str">
            <v>PAÍS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  <cell r="D462" t="str">
            <v>ÁREA/UNIDADE DE NEGÓCIO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  <cell r="D463" t="str">
            <v>DEZEMBRO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  <cell r="D464" t="str">
            <v>MARZO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  <cell r="D465" t="str">
            <v>Peso filipino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  <cell r="D466" t="str">
            <v>Reservas por reexpressão pela inflação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  <cell r="D467" t="str">
            <v>Diferenças de conversão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  <cell r="D468" t="str">
            <v>Outras partidas patrimoniais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  <cell r="D469" t="str">
            <v>Total do patrimônio líquido atribuído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  <cell r="D470" t="str">
            <v>CONCEITO (dados referentes a dezembro de 2018)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  <cell r="D471" t="str">
            <v>Total de ativos da MAPFRE na Argentina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  <cell r="D472" t="str">
            <v>Total do patrimônio líquido atribuído da MAPFRE na Argentina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  <cell r="D473" t="str">
            <v>Prêmios líquidos da MAPFRE emitidos na Argentina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  <cell r="D474" t="str">
            <v>Resultado atribuível líquido fornecido pela MAPFRE na Argentina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  <cell r="D475" t="str">
            <v>Reexpresso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  <cell r="D476" t="str">
            <v>Variação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  <cell r="D477" t="str">
            <v>Sem reexpressão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  <cell r="D478" t="str">
            <v>Impacto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  <cell r="D479" t="str">
            <v xml:space="preserve">Negócio de resseguro 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  <cell r="D480" t="str">
            <v>Negócio Global Risks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  <cell r="D481" t="str">
            <v>ENTIDADES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  <cell r="D482" t="str">
            <v>RESTANTE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  <cell r="D483" t="str">
            <v>RESSEGURO NÃO VIDA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  <cell r="D484" t="str">
            <v>ASSISTÊNCIA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  <cell r="D485" t="str">
            <v>HOLDING E OUTROS NEGÓCIOS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  <cell r="D486" t="str">
            <v>Negócios Global Risks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  <cell r="D487" t="str">
            <v>2. Receitas dos investimentos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  <cell r="D488" t="str">
            <v xml:space="preserve">3. Diferenças positivas de câmbio 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  <cell r="D489" t="str">
            <v>4. Outras receitas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  <cell r="D490" t="str">
            <v xml:space="preserve">1. Sinistralidade do exercício, líquida 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  <cell r="D491" t="str">
            <v xml:space="preserve">2.  Despesas operacionais líquidas 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  <cell r="D492" t="str">
            <v>3. Despesas dos investimentos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  <cell r="D493" t="str">
            <v xml:space="preserve">4. Diferenças negativas de câmbio 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  <cell r="D494" t="str">
            <v>5. Outras despesas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  <cell r="D495" t="str">
            <v>VIDA POUPANÇA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  <cell r="D496" t="str">
            <v>VIDA RISCO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  <cell r="D497" t="str">
            <v>AJUSTES CONSOLIDAÇÃO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  <cell r="D498" t="str">
            <v>NÃO TÉCNICO VIDA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  <cell r="D499" t="str">
            <v>PANAMÁ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  <cell r="D500" t="str">
            <v>RESSEGURO VIDA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  <cell r="D501" t="str">
            <v>Ajustes por mudanças de práticas contábeis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  <cell r="D502" t="str">
            <v>RESSEGURO E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  <cell r="D503" t="str">
            <v>SUBTOTAL SEGUROS NÃO VIDA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  <cell r="D504" t="str">
            <v>SUBTOTAL SEGUROS DE VIDA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  <cell r="D505" t="str">
            <v>Mais-valias líquidas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  <cell r="D506" t="str">
            <v>Mais-valias latentes (carteira disponível para venda)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  <cell r="D507" t="str">
            <v>Mais-valias imputáveis a provisões técnicas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  <cell r="D508" t="str">
            <v>ROE Ajustao*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  <cell r="D509" t="str">
            <v>DETERIOAÇÃO I&amp;GO SERVICES LIMITED (U.K.)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  <cell r="D510" t="str">
            <v>DETERIOAÇÃO MAPFRE ABRAXAS SOFTWARE LIMITED (U.K.)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  <cell r="D511" t="str">
            <v>DETERIOAÇÃO BRICKELL FINANCIAL SERVICES MOTOR CLUB INC. (U.S.A)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  <cell r="D512" t="str">
            <v>DETERIOAÇÃO NORASSIST, INC. (CANADÁ)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  <cell r="D513" t="str">
            <v>TOTAL DETERIOAÇÃO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  <cell r="D514" t="str">
            <v>RESTRUCT./FECHAMENTO OPERAÇÕES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  <cell r="D515" t="str">
            <v>MAPFRE ABRAXAS SOFTWARE LIMITED RESTRUCT./FECHAMENTO OPERAÇÕES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  <cell r="D516" t="str">
            <v>TOTAL RESTRUCT./FECHAMENTO OPERAÇÕES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  <cell r="D517" t="str">
            <v>INSPEÇÃO FISCAL CONTRIBUÇÕES IRPJ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  <cell r="D518" t="str">
            <v xml:space="preserve">AJUSTE CONTRA RVAS. POR RESULTADOS ANOS ANTERIORES 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  <cell r="D519" t="str">
            <v>COMISSÕES VARIABLES VIDA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  <cell r="D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  <cell r="D521" t="str">
            <v xml:space="preserve">IMPACTO LÍQUIDO 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  <cell r="D522" t="str">
            <v>Milhões de euros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  <cell r="D523" t="str">
            <v>*França, Bélgica, Canadá, Índia e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  <cell r="D524" t="str">
            <v>Quantia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  <cell r="D525" t="str">
            <v>SEGURO DE VIAGEM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  <cell r="D526" t="str">
            <v>RISCOS ESPECIAIS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  <cell r="D527" t="str">
            <v>REINO UNIDO Y FRANÇA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  <cell r="D528" t="str">
            <v>RESTANTE DA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  <cell r="D529" t="str">
            <v>Diferenças de conversão</v>
          </cell>
        </row>
        <row r="530">
          <cell r="A530" t="str">
            <v>MOD_514</v>
          </cell>
          <cell r="B530" t="str">
            <v>Reexpresión inflación</v>
          </cell>
          <cell r="C530" t="str">
            <v>Restatement for inflation</v>
          </cell>
          <cell r="D530" t="str">
            <v>Reexpressão inflação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  <cell r="D531" t="str">
            <v>Neto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  <cell r="D532" t="str">
            <v>DEZ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  <cell r="D533" t="str">
            <v>Resultado por reexpressão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  <cell r="D534" t="str">
            <v>Patrimônio líquido (Dez.)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  <cell r="D535" t="str">
            <v>OUTROS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  <cell r="D536" t="str">
            <v>NÃO TÉCNICO NÃO VIDA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T"/>
      <sheetName val="Menu EN"/>
      <sheetName val="Menu ES"/>
      <sheetName val="Cifras principales consolidadas"/>
      <sheetName val="Key consolidated figures"/>
      <sheetName val="Principais dados consolidados"/>
      <sheetName val="Cifras ppls. por ud. de negocio"/>
      <sheetName val="Key figures by business unit"/>
      <sheetName val="Principais dados unidad negócio"/>
      <sheetName val="Oficinas"/>
      <sheetName val="Offices"/>
      <sheetName val="Agências"/>
      <sheetName val="Empleados"/>
      <sheetName val="Employees"/>
      <sheetName val="Funcionários"/>
      <sheetName val="Tablas traducción"/>
      <sheetName val="Vínculos"/>
    </sheetNames>
    <sheetDataSet>
      <sheetData sheetId="0"/>
      <sheetData sheetId="1"/>
      <sheetData sheetId="2"/>
      <sheetData sheetId="3">
        <row r="6">
          <cell r="A6">
            <v>36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12</v>
          </cell>
        </row>
        <row r="24">
          <cell r="A24">
            <v>13</v>
          </cell>
        </row>
        <row r="26">
          <cell r="A26">
            <v>14</v>
          </cell>
        </row>
        <row r="28">
          <cell r="A28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A5">
            <v>37</v>
          </cell>
        </row>
        <row r="8">
          <cell r="A8">
            <v>29</v>
          </cell>
        </row>
        <row r="9">
          <cell r="A9">
            <v>30</v>
          </cell>
        </row>
        <row r="10">
          <cell r="A10">
            <v>31</v>
          </cell>
        </row>
        <row r="11">
          <cell r="A11">
            <v>32</v>
          </cell>
        </row>
        <row r="12">
          <cell r="A12">
            <v>30</v>
          </cell>
        </row>
        <row r="13">
          <cell r="A13">
            <v>31</v>
          </cell>
        </row>
        <row r="14">
          <cell r="A14">
            <v>33</v>
          </cell>
        </row>
        <row r="15">
          <cell r="A15">
            <v>30</v>
          </cell>
        </row>
        <row r="17">
          <cell r="A17">
            <v>34</v>
          </cell>
        </row>
        <row r="18">
          <cell r="A18">
            <v>35</v>
          </cell>
        </row>
        <row r="19">
          <cell r="A19">
            <v>30</v>
          </cell>
        </row>
        <row r="20">
          <cell r="A20">
            <v>31</v>
          </cell>
        </row>
      </sheetData>
      <sheetData sheetId="10"/>
      <sheetData sheetId="11"/>
      <sheetData sheetId="12">
        <row r="5">
          <cell r="A5">
            <v>38</v>
          </cell>
        </row>
        <row r="7">
          <cell r="A7">
            <v>48</v>
          </cell>
        </row>
        <row r="8">
          <cell r="A8">
            <v>29</v>
          </cell>
        </row>
        <row r="9">
          <cell r="A9">
            <v>39</v>
          </cell>
        </row>
        <row r="10">
          <cell r="A10">
            <v>40</v>
          </cell>
        </row>
        <row r="11">
          <cell r="A11">
            <v>41</v>
          </cell>
        </row>
        <row r="12">
          <cell r="A12">
            <v>42</v>
          </cell>
        </row>
        <row r="13">
          <cell r="A13">
            <v>43</v>
          </cell>
        </row>
        <row r="14">
          <cell r="A14">
            <v>44</v>
          </cell>
        </row>
        <row r="15">
          <cell r="A15">
            <v>45</v>
          </cell>
        </row>
        <row r="16">
          <cell r="A16">
            <v>46</v>
          </cell>
        </row>
        <row r="17">
          <cell r="A17">
            <v>47</v>
          </cell>
        </row>
        <row r="18">
          <cell r="A18">
            <v>49</v>
          </cell>
        </row>
        <row r="20">
          <cell r="A20">
            <v>50</v>
          </cell>
        </row>
        <row r="21">
          <cell r="A21">
            <v>29</v>
          </cell>
        </row>
        <row r="22">
          <cell r="A22">
            <v>39</v>
          </cell>
        </row>
        <row r="23">
          <cell r="A23">
            <v>40</v>
          </cell>
        </row>
        <row r="24">
          <cell r="A24">
            <v>41</v>
          </cell>
        </row>
        <row r="25">
          <cell r="A25">
            <v>42</v>
          </cell>
        </row>
        <row r="26">
          <cell r="A26">
            <v>43</v>
          </cell>
        </row>
        <row r="27">
          <cell r="A27">
            <v>44</v>
          </cell>
        </row>
        <row r="28">
          <cell r="A28">
            <v>45</v>
          </cell>
        </row>
        <row r="29">
          <cell r="A29">
            <v>46</v>
          </cell>
        </row>
        <row r="30">
          <cell r="A30">
            <v>47</v>
          </cell>
        </row>
        <row r="31">
          <cell r="A31">
            <v>51</v>
          </cell>
        </row>
      </sheetData>
      <sheetData sheetId="13"/>
      <sheetData sheetId="14"/>
      <sheetData sheetId="15">
        <row r="1">
          <cell r="B1" t="str">
            <v>ESP</v>
          </cell>
          <cell r="C1">
            <v>2</v>
          </cell>
        </row>
        <row r="2">
          <cell r="B2" t="str">
            <v>EN</v>
          </cell>
          <cell r="C2">
            <v>3</v>
          </cell>
        </row>
        <row r="3">
          <cell r="B3" t="str">
            <v>PT</v>
          </cell>
          <cell r="C3">
            <v>4</v>
          </cell>
        </row>
        <row r="5">
          <cell r="C5" t="str">
            <v>Español</v>
          </cell>
          <cell r="D5" t="str">
            <v>Inglés</v>
          </cell>
          <cell r="E5" t="str">
            <v>Portugués</v>
          </cell>
        </row>
        <row r="6">
          <cell r="B6">
            <v>1</v>
          </cell>
          <cell r="C6" t="str">
            <v>Ingresos totales</v>
          </cell>
          <cell r="D6" t="str">
            <v>Total revenues</v>
          </cell>
          <cell r="E6" t="str">
            <v>Receitas totais</v>
          </cell>
        </row>
        <row r="7">
          <cell r="B7">
            <v>2</v>
          </cell>
          <cell r="C7" t="str">
            <v>Primas emitidas y aceptadas totales</v>
          </cell>
          <cell r="D7" t="str">
            <v>Written and accepted premiums</v>
          </cell>
          <cell r="E7" t="str">
            <v>Prêmios emitidos e aceitos</v>
          </cell>
        </row>
        <row r="8">
          <cell r="B8">
            <v>3</v>
          </cell>
          <cell r="C8" t="str">
            <v xml:space="preserve">   - No Vida</v>
          </cell>
          <cell r="D8" t="str">
            <v>- Non-Life</v>
          </cell>
          <cell r="E8" t="str">
            <v>- Não Vida</v>
          </cell>
        </row>
        <row r="9">
          <cell r="B9">
            <v>4</v>
          </cell>
          <cell r="C9" t="str">
            <v xml:space="preserve">   - Vida</v>
          </cell>
          <cell r="D9" t="str">
            <v>- Life</v>
          </cell>
          <cell r="E9" t="str">
            <v>- Vida</v>
          </cell>
        </row>
        <row r="10">
          <cell r="B10">
            <v>5</v>
          </cell>
          <cell r="C10" t="str">
            <v>Ratio Combinado No Vida</v>
          </cell>
          <cell r="D10" t="str">
            <v>Non-Life Combined Ratio</v>
          </cell>
          <cell r="E10" t="str">
            <v>Índice combinado Não Vida</v>
          </cell>
        </row>
        <row r="11">
          <cell r="B11">
            <v>6</v>
          </cell>
          <cell r="C11" t="str">
            <v>Ratio de Siniestralidad No Vida</v>
          </cell>
          <cell r="D11" t="str">
            <v>Non-Life Loss Ratio</v>
          </cell>
          <cell r="E11" t="str">
            <v>Índice de siniestralidade Não Vida</v>
          </cell>
        </row>
        <row r="12">
          <cell r="B12">
            <v>7</v>
          </cell>
          <cell r="C12" t="str">
            <v>Ratio de Gastos No Vida</v>
          </cell>
          <cell r="D12" t="str">
            <v>Non-Life Expense Ratio</v>
          </cell>
          <cell r="E12" t="str">
            <v>Índice de despesas Não Vida</v>
          </cell>
        </row>
        <row r="13">
          <cell r="B13">
            <v>8</v>
          </cell>
          <cell r="C13" t="str">
            <v>Resultado del negocio de No Vida</v>
          </cell>
          <cell r="D13" t="str">
            <v>Result of Non-life business</v>
          </cell>
          <cell r="E13" t="str">
            <v>Resultado do negócio de Não Vida</v>
          </cell>
        </row>
        <row r="14">
          <cell r="B14">
            <v>9</v>
          </cell>
          <cell r="C14" t="str">
            <v>Resultado del negocio de Vida</v>
          </cell>
          <cell r="D14" t="str">
            <v>Result of Life business</v>
          </cell>
          <cell r="E14" t="str">
            <v>Resultado do negócio de Vida</v>
          </cell>
        </row>
        <row r="15">
          <cell r="B15">
            <v>10</v>
          </cell>
          <cell r="C15" t="str">
            <v>Resultado de otras actividades &amp; ajustes por hiperinflación</v>
          </cell>
          <cell r="D15" t="str">
            <v>Result of other activities &amp; hyperinflation adjustments</v>
          </cell>
          <cell r="E15" t="str">
            <v>Resultado das outras atividades &amp; ajustes por hiperinflação</v>
          </cell>
        </row>
        <row r="16">
          <cell r="B16">
            <v>11</v>
          </cell>
          <cell r="C16" t="str">
            <v>Resultado antes de impuestos</v>
          </cell>
          <cell r="D16" t="str">
            <v>Result before tax</v>
          </cell>
          <cell r="E16" t="str">
            <v>Resultado antes dos impostos</v>
          </cell>
        </row>
        <row r="17">
          <cell r="B17">
            <v>12</v>
          </cell>
          <cell r="C17" t="str">
            <v>Resultado neto</v>
          </cell>
          <cell r="D17" t="str">
            <v>Net result</v>
          </cell>
          <cell r="E17" t="str">
            <v>Resultado líquido</v>
          </cell>
        </row>
        <row r="18">
          <cell r="B18">
            <v>13</v>
          </cell>
          <cell r="C18" t="str">
            <v>ROE</v>
          </cell>
          <cell r="D18" t="str">
            <v>ROE</v>
          </cell>
          <cell r="E18" t="str">
            <v>ROE</v>
          </cell>
        </row>
        <row r="19">
          <cell r="B19">
            <v>14</v>
          </cell>
          <cell r="C19" t="str">
            <v>Ratio de Solvencia II*</v>
          </cell>
          <cell r="D19" t="str">
            <v>Solvency II ratio*</v>
          </cell>
          <cell r="E19" t="str">
            <v>Índice Solvência II*</v>
          </cell>
        </row>
        <row r="20">
          <cell r="B20">
            <v>15</v>
          </cell>
          <cell r="C20" t="str">
            <v>Activos gestionados</v>
          </cell>
          <cell r="D20" t="str">
            <v>Assets under Management</v>
          </cell>
          <cell r="E20" t="str">
            <v>Ativos administrados</v>
          </cell>
        </row>
        <row r="21">
          <cell r="B21">
            <v>16</v>
          </cell>
          <cell r="C21" t="str">
            <v>Patrimonio neto</v>
          </cell>
          <cell r="D21" t="str">
            <v>Equity</v>
          </cell>
          <cell r="E21" t="str">
            <v>Patrimônio Líquido</v>
          </cell>
        </row>
        <row r="22">
          <cell r="B22">
            <v>17</v>
          </cell>
          <cell r="C22" t="str">
            <v>Fondos propios</v>
          </cell>
          <cell r="D22" t="str">
            <v>Shareholders´ equity</v>
          </cell>
          <cell r="E22" t="str">
            <v>Fundos próprios</v>
          </cell>
        </row>
        <row r="23">
          <cell r="B23">
            <v>18</v>
          </cell>
          <cell r="C23" t="str">
            <v>Socios externos</v>
          </cell>
          <cell r="D23" t="str">
            <v>Non-controlling interests</v>
          </cell>
          <cell r="E23" t="str">
            <v>Sócios externos</v>
          </cell>
        </row>
        <row r="24">
          <cell r="B24">
            <v>19</v>
          </cell>
          <cell r="C24" t="str">
            <v>Cartera de inversiones</v>
          </cell>
          <cell r="D24" t="str">
            <v>Investment portfolio</v>
          </cell>
          <cell r="E24" t="str">
            <v>Carteira de investimentos</v>
          </cell>
        </row>
        <row r="25">
          <cell r="B25">
            <v>20</v>
          </cell>
          <cell r="C25" t="str">
            <v>Inmuebles (incluye uso propio)</v>
          </cell>
          <cell r="D25" t="str">
            <v>Real estate (inlcuding for own use)</v>
          </cell>
          <cell r="E25" t="str">
            <v>Imóveis (incluindo uso próprio)</v>
          </cell>
        </row>
        <row r="26">
          <cell r="B26">
            <v>21</v>
          </cell>
          <cell r="C26" t="str">
            <v>Acciones y fondos de inversión</v>
          </cell>
          <cell r="D26" t="str">
            <v>Equity and mutual funds</v>
          </cell>
          <cell r="E26" t="str">
            <v>Ações e fundos de investimento</v>
          </cell>
        </row>
        <row r="27">
          <cell r="B27">
            <v>22</v>
          </cell>
          <cell r="C27" t="str">
            <v>Renta fija</v>
          </cell>
          <cell r="D27" t="str">
            <v>Fixed income</v>
          </cell>
          <cell r="E27" t="str">
            <v>Renda fixa</v>
          </cell>
        </row>
        <row r="28">
          <cell r="B28">
            <v>23</v>
          </cell>
          <cell r="C28" t="str">
            <v>Otras inversiones (incluye unit linked)</v>
          </cell>
          <cell r="D28" t="str">
            <v>Other investments (including unit linked)</v>
          </cell>
          <cell r="E28" t="str">
            <v>Outros investimentos (incluindo unit linked)</v>
          </cell>
        </row>
        <row r="29">
          <cell r="B29">
            <v>24</v>
          </cell>
          <cell r="C29" t="str">
            <v>Tesorería</v>
          </cell>
          <cell r="D29" t="str">
            <v>Cash</v>
          </cell>
          <cell r="E29" t="str">
            <v>Tesouraria</v>
          </cell>
        </row>
        <row r="30">
          <cell r="B30">
            <v>25</v>
          </cell>
          <cell r="C30" t="str">
            <v>Provisiones técnicas</v>
          </cell>
          <cell r="D30" t="str">
            <v>Technical provisions</v>
          </cell>
          <cell r="E30" t="str">
            <v>Provisões técnicas</v>
          </cell>
        </row>
        <row r="31">
          <cell r="B31">
            <v>26</v>
          </cell>
          <cell r="C31" t="str">
            <v>Provisión para seguros de Vida</v>
          </cell>
          <cell r="D31" t="str">
            <v>Provisions for Life insurance</v>
          </cell>
          <cell r="E31" t="str">
            <v>Provisão para seguros de Vida</v>
          </cell>
        </row>
        <row r="32">
          <cell r="B32">
            <v>27</v>
          </cell>
          <cell r="C32" t="str">
            <v>Unit Linked</v>
          </cell>
          <cell r="D32" t="str">
            <v>Unit Linked</v>
          </cell>
          <cell r="E32" t="str">
            <v>Unit Linked</v>
          </cell>
        </row>
        <row r="33">
          <cell r="B33">
            <v>28</v>
          </cell>
          <cell r="C33" t="str">
            <v>Otras provisiones</v>
          </cell>
          <cell r="D33" t="str">
            <v>Other provisions</v>
          </cell>
          <cell r="E33" t="str">
            <v>Outras provisões</v>
          </cell>
        </row>
        <row r="34">
          <cell r="B34">
            <v>29</v>
          </cell>
          <cell r="C34" t="str">
            <v>IBERIA</v>
          </cell>
          <cell r="D34" t="str">
            <v>IBERIA</v>
          </cell>
          <cell r="E34" t="str">
            <v>IBÉRIA</v>
          </cell>
        </row>
        <row r="35">
          <cell r="B35">
            <v>30</v>
          </cell>
          <cell r="C35" t="str">
            <v>Directas y delegadas</v>
          </cell>
          <cell r="D35" t="str">
            <v>Direct and delegate</v>
          </cell>
          <cell r="E35" t="str">
            <v>Diretas e delegadas</v>
          </cell>
        </row>
        <row r="36">
          <cell r="B36">
            <v>31</v>
          </cell>
          <cell r="C36" t="str">
            <v>Bancaseguros</v>
          </cell>
          <cell r="D36" t="str">
            <v>Bancassurance</v>
          </cell>
          <cell r="E36" t="str">
            <v>Seguros bancários</v>
          </cell>
        </row>
        <row r="37">
          <cell r="B37">
            <v>32</v>
          </cell>
          <cell r="C37" t="str">
            <v>LATAM</v>
          </cell>
          <cell r="D37" t="str">
            <v>LATAM</v>
          </cell>
          <cell r="E37" t="str">
            <v>LATAM</v>
          </cell>
        </row>
        <row r="38">
          <cell r="B38">
            <v>33</v>
          </cell>
          <cell r="C38" t="str">
            <v>INTERNACIONAL</v>
          </cell>
          <cell r="D38" t="str">
            <v>INTERNATIONAL</v>
          </cell>
          <cell r="E38" t="str">
            <v>INTERNACIONAL</v>
          </cell>
        </row>
        <row r="39">
          <cell r="B39">
            <v>34</v>
          </cell>
          <cell r="C39" t="str">
            <v>TOTAL OFICINAS</v>
          </cell>
          <cell r="D39" t="str">
            <v>TOTAL OFFICES</v>
          </cell>
          <cell r="E39" t="str">
            <v>TOTAL DE AGÊNCIAS</v>
          </cell>
        </row>
        <row r="40">
          <cell r="B40">
            <v>35</v>
          </cell>
          <cell r="C40" t="str">
            <v>De los cuales:</v>
          </cell>
          <cell r="D40" t="str">
            <v>Of which:</v>
          </cell>
          <cell r="E40" t="str">
            <v>Das quais:</v>
          </cell>
        </row>
        <row r="41">
          <cell r="B41">
            <v>36</v>
          </cell>
          <cell r="C41" t="str">
            <v>Cifras principales consolidadas</v>
          </cell>
          <cell r="D41" t="str">
            <v>Key consolidated figures</v>
          </cell>
          <cell r="E41" t="str">
            <v>Principais dados consolidados</v>
          </cell>
        </row>
        <row r="42">
          <cell r="B42">
            <v>37</v>
          </cell>
          <cell r="C42" t="str">
            <v>Oficinas</v>
          </cell>
          <cell r="D42" t="str">
            <v>Offices</v>
          </cell>
          <cell r="E42" t="str">
            <v>Agências</v>
          </cell>
        </row>
        <row r="43">
          <cell r="B43">
            <v>38</v>
          </cell>
          <cell r="C43" t="str">
            <v>Empleados</v>
          </cell>
          <cell r="D43" t="str">
            <v>Employees</v>
          </cell>
          <cell r="E43" t="str">
            <v>Funcionários</v>
          </cell>
        </row>
        <row r="44">
          <cell r="B44">
            <v>39</v>
          </cell>
          <cell r="C44" t="str">
            <v>LATAM NORTE</v>
          </cell>
          <cell r="D44" t="str">
            <v>LATAM NORTH</v>
          </cell>
          <cell r="E44" t="str">
            <v>LATAM NORTE</v>
          </cell>
        </row>
        <row r="45">
          <cell r="B45">
            <v>40</v>
          </cell>
          <cell r="C45" t="str">
            <v>LATAM SUR</v>
          </cell>
          <cell r="D45" t="str">
            <v>LATAM SOUTH</v>
          </cell>
          <cell r="E45" t="str">
            <v>LATAM SUL</v>
          </cell>
        </row>
        <row r="46">
          <cell r="B46">
            <v>41</v>
          </cell>
          <cell r="C46" t="str">
            <v>BRASIL</v>
          </cell>
          <cell r="D46" t="str">
            <v>BRAZIL</v>
          </cell>
          <cell r="E46" t="str">
            <v>BRASIL</v>
          </cell>
        </row>
        <row r="47">
          <cell r="B47">
            <v>42</v>
          </cell>
          <cell r="C47" t="str">
            <v>NORTEAMÉRICA</v>
          </cell>
          <cell r="D47" t="str">
            <v>NORTH AMERICA</v>
          </cell>
          <cell r="E47" t="str">
            <v>AMÉRICA DO NORTE</v>
          </cell>
        </row>
        <row r="48">
          <cell r="B48">
            <v>43</v>
          </cell>
          <cell r="C48" t="str">
            <v>EURASIA</v>
          </cell>
          <cell r="D48" t="str">
            <v>EURASIA</v>
          </cell>
          <cell r="E48" t="str">
            <v>EURASIA</v>
          </cell>
        </row>
        <row r="49">
          <cell r="B49">
            <v>44</v>
          </cell>
          <cell r="C49" t="str">
            <v>MAPFRE ASISTENCIA</v>
          </cell>
          <cell r="D49" t="str">
            <v>MAPFRE ASISTENCIA</v>
          </cell>
          <cell r="E49" t="str">
            <v>MAPFRE ASISTENCIA</v>
          </cell>
        </row>
        <row r="50">
          <cell r="B50">
            <v>45</v>
          </cell>
          <cell r="C50" t="str">
            <v>MAPFRE GLOBAL RISKS</v>
          </cell>
          <cell r="D50" t="str">
            <v>MAPFRE GLOBAL RISKS</v>
          </cell>
          <cell r="E50" t="str">
            <v>MAPFRE GLOBAL RISKS</v>
          </cell>
        </row>
        <row r="51">
          <cell r="B51">
            <v>46</v>
          </cell>
          <cell r="C51" t="str">
            <v>MAPFRE RE</v>
          </cell>
          <cell r="D51" t="str">
            <v>MAPFRE RE</v>
          </cell>
          <cell r="E51" t="str">
            <v>MAPFRE RE</v>
          </cell>
        </row>
        <row r="52">
          <cell r="B52">
            <v>47</v>
          </cell>
          <cell r="C52" t="str">
            <v>ÁREAS CORPORATIVAS</v>
          </cell>
          <cell r="D52" t="str">
            <v>CORPORATE AREAS</v>
          </cell>
          <cell r="E52" t="str">
            <v>ÁREAS CORPORATIVAS</v>
          </cell>
        </row>
        <row r="53">
          <cell r="B53">
            <v>48</v>
          </cell>
          <cell r="C53" t="str">
            <v>Número medio de empleados</v>
          </cell>
          <cell r="D53" t="str">
            <v>Average number of employees</v>
          </cell>
          <cell r="E53" t="str">
            <v>Número médio de funcionários</v>
          </cell>
        </row>
        <row r="54">
          <cell r="B54">
            <v>49</v>
          </cell>
          <cell r="C54" t="str">
            <v>Total número medio de empleados</v>
          </cell>
          <cell r="D54" t="str">
            <v>Total average number of employees</v>
          </cell>
          <cell r="E54" t="str">
            <v xml:space="preserve">Total número médio de funcionários </v>
          </cell>
        </row>
        <row r="55">
          <cell r="B55">
            <v>50</v>
          </cell>
          <cell r="C55" t="str">
            <v>Número de empleados al final del ejercicio</v>
          </cell>
          <cell r="D55" t="str">
            <v>Number of employees at year end</v>
          </cell>
          <cell r="E55" t="str">
            <v>Número de funcionários ao final do exercício</v>
          </cell>
        </row>
        <row r="56">
          <cell r="B56">
            <v>51</v>
          </cell>
          <cell r="C56" t="str">
            <v>Total número de empleados al final del ejercicio</v>
          </cell>
          <cell r="D56" t="str">
            <v>Total number of employees at year end</v>
          </cell>
          <cell r="E56" t="str">
            <v>Total número de funcionários ao final do exercício</v>
          </cell>
        </row>
        <row r="57">
          <cell r="B57">
            <v>52</v>
          </cell>
          <cell r="C57" t="str">
            <v>Cifras principales por unidad de negocio</v>
          </cell>
          <cell r="D57" t="str">
            <v>Key figures by business unit</v>
          </cell>
          <cell r="E57" t="str">
            <v>Principais dados por unidade de negócio</v>
          </cell>
        </row>
        <row r="58">
          <cell r="B58">
            <v>53</v>
          </cell>
          <cell r="C58" t="str">
            <v>Áreas Corporativas y ajustes por Hiperinflación</v>
          </cell>
          <cell r="D58" t="str">
            <v>Corporate areas and hyperinflation adjustments</v>
          </cell>
          <cell r="E58" t="str">
            <v>Áreas corporativas e ajustes por hiperinflação</v>
          </cell>
        </row>
        <row r="59">
          <cell r="B59">
            <v>54</v>
          </cell>
          <cell r="C59" t="str">
            <v>*Últimos datos disponibles. Las cifras de 2019 son a 30.09.2019</v>
          </cell>
          <cell r="D59" t="str">
            <v>*Latest available figures. 2019 data as of 09.30.2019</v>
          </cell>
          <cell r="E59" t="str">
            <v>Últimos dados disponíveis. As cifras de 2019 referem-se ao 30.09.2019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showRowColHeaders="0" zoomScale="120" zoomScaleNormal="120" workbookViewId="0">
      <selection activeCell="B13" sqref="B13"/>
    </sheetView>
  </sheetViews>
  <sheetFormatPr baseColWidth="10" defaultColWidth="0" defaultRowHeight="15" customHeight="1" zeroHeight="1" x14ac:dyDescent="0.25"/>
  <cols>
    <col min="1" max="1" width="10.85546875" style="1" customWidth="1"/>
    <col min="2" max="2" width="49.7109375" style="1" bestFit="1" customWidth="1"/>
    <col min="3" max="3" width="23.7109375" style="1" customWidth="1"/>
    <col min="4" max="4" width="2" style="1" customWidth="1"/>
    <col min="5" max="14" width="10.85546875" style="1" hidden="1" customWidth="1"/>
    <col min="15" max="15" width="0" style="1" hidden="1" customWidth="1"/>
    <col min="16" max="16384" width="10.85546875" style="1" hidden="1"/>
  </cols>
  <sheetData>
    <row r="1" spans="2:6" x14ac:dyDescent="0.25">
      <c r="E1" s="2" t="s">
        <v>0</v>
      </c>
    </row>
    <row r="2" spans="2:6" x14ac:dyDescent="0.25">
      <c r="E2" s="2">
        <f>+VLOOKUP(E1,'[4]Tablas traducción'!$B$1:$C$3,2,0)</f>
        <v>3</v>
      </c>
    </row>
    <row r="3" spans="2:6" x14ac:dyDescent="0.25"/>
    <row r="4" spans="2:6" x14ac:dyDescent="0.25"/>
    <row r="5" spans="2:6" x14ac:dyDescent="0.25"/>
    <row r="6" spans="2:6" x14ac:dyDescent="0.25">
      <c r="C6" s="3"/>
      <c r="D6" s="3"/>
      <c r="E6" s="3"/>
      <c r="F6" s="3"/>
    </row>
    <row r="7" spans="2:6" ht="24.95" customHeight="1" x14ac:dyDescent="0.25">
      <c r="B7" s="4" t="str">
        <f>+VLOOKUP($E7,'[4]Tablas traducción'!$B$6:$E$84,'Menu EN'!$E$2,0)</f>
        <v>Key figures by business unit</v>
      </c>
      <c r="C7" s="3"/>
      <c r="D7" s="3"/>
      <c r="E7" s="2">
        <v>52</v>
      </c>
      <c r="F7" s="3"/>
    </row>
    <row r="8" spans="2:6" x14ac:dyDescent="0.25">
      <c r="C8" s="3"/>
      <c r="D8" s="3"/>
      <c r="E8" s="3"/>
      <c r="F8" s="3"/>
    </row>
    <row r="9" spans="2:6" ht="24.95" customHeight="1" x14ac:dyDescent="0.25">
      <c r="B9" s="4" t="str">
        <f>+VLOOKUP($E9,'[4]Tablas traducción'!$B$6:$E$84,'Menu EN'!$E$2,0)</f>
        <v>Key consolidated figures</v>
      </c>
      <c r="C9" s="3"/>
      <c r="D9" s="5"/>
      <c r="E9" s="2">
        <v>36</v>
      </c>
      <c r="F9" s="3"/>
    </row>
    <row r="10" spans="2:6" x14ac:dyDescent="0.25">
      <c r="B10" s="6"/>
      <c r="C10" s="3"/>
      <c r="D10" s="3"/>
      <c r="E10" s="3"/>
      <c r="F10" s="3"/>
    </row>
    <row r="11" spans="2:6" ht="24.95" customHeight="1" x14ac:dyDescent="0.25">
      <c r="B11" s="4" t="str">
        <f>+VLOOKUP($E11,'[4]Tablas traducción'!$B$6:$E$84,'Menu EN'!$E$2,0)</f>
        <v>Offices</v>
      </c>
      <c r="C11" s="3"/>
      <c r="D11" s="5"/>
      <c r="E11" s="2">
        <v>37</v>
      </c>
      <c r="F11" s="3"/>
    </row>
    <row r="12" spans="2:6" x14ac:dyDescent="0.25">
      <c r="B12" s="6"/>
      <c r="C12" s="3"/>
      <c r="D12" s="3"/>
      <c r="E12" s="3"/>
      <c r="F12" s="3"/>
    </row>
    <row r="13" spans="2:6" ht="24.95" customHeight="1" x14ac:dyDescent="0.25">
      <c r="B13" s="4" t="str">
        <f>+VLOOKUP($E13,'[4]Tablas traducción'!$B$6:$E$84,'Menu EN'!$E$2,0)</f>
        <v>Employees</v>
      </c>
      <c r="C13" s="3"/>
      <c r="D13" s="7"/>
      <c r="E13" s="2">
        <v>38</v>
      </c>
      <c r="F13" s="3"/>
    </row>
    <row r="14" spans="2:6" x14ac:dyDescent="0.25">
      <c r="B14" s="6"/>
      <c r="C14" s="3"/>
      <c r="D14" s="3"/>
      <c r="E14" s="3"/>
      <c r="F14" s="3"/>
    </row>
    <row r="15" spans="2:6" x14ac:dyDescent="0.25">
      <c r="B15" s="6"/>
      <c r="C15" s="3"/>
      <c r="D15" s="3"/>
      <c r="E15" s="3"/>
      <c r="F15" s="3"/>
    </row>
    <row r="16" spans="2:6" ht="16.5" x14ac:dyDescent="0.3">
      <c r="B16" s="8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dataValidations count="1">
    <dataValidation type="list" allowBlank="1" showInputMessage="1" showErrorMessage="1" sqref="E1">
      <formula1>"EN,ESP,PT"</formula1>
    </dataValidation>
  </dataValidations>
  <hyperlinks>
    <hyperlink ref="B9" location="'Key consolidated figures'!A1" display="'Key consolidated figures'!A1"/>
    <hyperlink ref="B11" location="Offices!A1" display="Offices!A1"/>
    <hyperlink ref="B13" location="Employees!A1" display="Employees!A1"/>
    <hyperlink ref="B7" location="'Key figures by business unit'!A1" display="'Key figures by business unit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J75"/>
  <sheetViews>
    <sheetView showGridLines="0" showRowColHeaders="0" tabSelected="1" topLeftCell="B4" zoomScale="70" zoomScaleNormal="70" workbookViewId="0">
      <selection activeCell="E32" sqref="E32"/>
    </sheetView>
  </sheetViews>
  <sheetFormatPr baseColWidth="10" defaultColWidth="0" defaultRowHeight="0" customHeight="1" zeroHeight="1" x14ac:dyDescent="0.3"/>
  <cols>
    <col min="1" max="1" width="3.85546875" style="9" hidden="1" customWidth="1"/>
    <col min="2" max="2" width="10.5703125" style="9" customWidth="1"/>
    <col min="3" max="3" width="65.5703125" style="9" customWidth="1"/>
    <col min="4" max="8" width="15.7109375" style="9" customWidth="1"/>
    <col min="9" max="9" width="9.5703125" style="9" customWidth="1"/>
    <col min="10" max="36" width="0" style="9" hidden="1" customWidth="1"/>
    <col min="37" max="16384" width="9.5703125" style="9" hidden="1"/>
  </cols>
  <sheetData>
    <row r="2" spans="1:9" ht="15.75" hidden="1" x14ac:dyDescent="0.3">
      <c r="I2" s="2" t="s">
        <v>0</v>
      </c>
    </row>
    <row r="3" spans="1:9" ht="15.75" hidden="1" x14ac:dyDescent="0.3">
      <c r="I3" s="2">
        <f>+VLOOKUP(I2,'[4]Tablas traducción'!$B$1:$C$3,2,0)</f>
        <v>3</v>
      </c>
    </row>
    <row r="4" spans="1:9" ht="15" x14ac:dyDescent="0.3"/>
    <row r="5" spans="1:9" ht="38.25" customHeight="1" x14ac:dyDescent="0.3"/>
    <row r="6" spans="1:9" s="11" customFormat="1" ht="39.950000000000003" customHeight="1" x14ac:dyDescent="0.3">
      <c r="A6" s="10">
        <f>+'[4]Cifras principales consolidadas'!A6</f>
        <v>36</v>
      </c>
      <c r="C6" s="12" t="str">
        <f>+VLOOKUP(A6,'[4]Tablas traducción'!$B$6:$E$84,$I$3,0)</f>
        <v>Key consolidated figures</v>
      </c>
      <c r="D6" s="13"/>
      <c r="E6" s="13"/>
      <c r="F6" s="13"/>
      <c r="G6" s="13"/>
      <c r="H6" s="13"/>
    </row>
    <row r="7" spans="1:9" ht="12" customHeight="1" x14ac:dyDescent="0.3">
      <c r="C7" s="14"/>
      <c r="D7" s="15"/>
      <c r="E7" s="15"/>
      <c r="F7" s="15"/>
      <c r="G7" s="15"/>
      <c r="H7" s="15"/>
    </row>
    <row r="8" spans="1:9" ht="15.75" x14ac:dyDescent="0.3">
      <c r="C8" s="14"/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</row>
    <row r="9" spans="1:9" ht="23.1" customHeight="1" x14ac:dyDescent="0.3">
      <c r="A9" s="10">
        <f>+'[4]Cifras principales consolidadas'!A9</f>
        <v>1</v>
      </c>
      <c r="C9" s="16" t="str">
        <f>+VLOOKUP(A9,'[4]Tablas traducción'!$B$6:$E$84,$I$3,0)</f>
        <v>Total revenues</v>
      </c>
      <c r="D9" s="17">
        <v>26702.236271259706</v>
      </c>
      <c r="E9" s="17">
        <v>27092.121101701698</v>
      </c>
      <c r="F9" s="17">
        <v>27983.658214377898</v>
      </c>
      <c r="G9" s="17">
        <v>26589.723177563897</v>
      </c>
      <c r="H9" s="17">
        <v>28472.235806498098</v>
      </c>
    </row>
    <row r="10" spans="1:9" ht="23.1" customHeight="1" x14ac:dyDescent="0.3">
      <c r="A10" s="18">
        <f>+'[4]Cifras principales consolidadas'!A10</f>
        <v>2</v>
      </c>
      <c r="C10" s="19" t="str">
        <f>+VLOOKUP(A10,'[4]Tablas traducción'!$B$6:$E$84,$I$3,0)</f>
        <v>Written and accepted premiums</v>
      </c>
      <c r="D10" s="20">
        <v>22311.8</v>
      </c>
      <c r="E10" s="20">
        <v>22813.169479776599</v>
      </c>
      <c r="F10" s="20">
        <v>23480.693533370402</v>
      </c>
      <c r="G10" s="20">
        <v>22537.0927195654</v>
      </c>
      <c r="H10" s="20">
        <v>23043.922169248799</v>
      </c>
    </row>
    <row r="11" spans="1:9" ht="23.1" customHeight="1" x14ac:dyDescent="0.3">
      <c r="A11" s="18">
        <f>+'[4]Cifras principales consolidadas'!A11</f>
        <v>3</v>
      </c>
      <c r="C11" s="19" t="str">
        <f>+VLOOKUP(A11,'[4]Tablas traducción'!$B$6:$E$84,$I$3,0)</f>
        <v>- Non-Life</v>
      </c>
      <c r="D11" s="20">
        <v>17441.301671260571</v>
      </c>
      <c r="E11" s="20">
        <v>17699.846365670663</v>
      </c>
      <c r="F11" s="20">
        <v>18154.492708342197</v>
      </c>
      <c r="G11" s="20">
        <v>17060.917003463499</v>
      </c>
      <c r="H11" s="20">
        <v>17559.099863459502</v>
      </c>
    </row>
    <row r="12" spans="1:9" ht="23.1" customHeight="1" x14ac:dyDescent="0.3">
      <c r="A12" s="18">
        <f>+'[4]Cifras principales consolidadas'!A12</f>
        <v>4</v>
      </c>
      <c r="C12" s="19" t="str">
        <f>+VLOOKUP(A12,'[4]Tablas traducción'!$B$6:$E$84,$I$3,0)</f>
        <v>- Life</v>
      </c>
      <c r="D12" s="20">
        <v>4870.4716241320384</v>
      </c>
      <c r="E12" s="20">
        <v>5113.3231141060005</v>
      </c>
      <c r="F12" s="20">
        <v>5326.2008250281597</v>
      </c>
      <c r="G12" s="20">
        <v>5476.1757161019204</v>
      </c>
      <c r="H12" s="20">
        <v>5484.8223057892901</v>
      </c>
    </row>
    <row r="13" spans="1:9" ht="12" customHeight="1" x14ac:dyDescent="0.3"/>
    <row r="14" spans="1:9" ht="23.1" customHeight="1" x14ac:dyDescent="0.3">
      <c r="A14" s="10">
        <f>+'[4]Cifras principales consolidadas'!A14</f>
        <v>5</v>
      </c>
      <c r="C14" s="16" t="str">
        <f>+VLOOKUP(A14,'[4]Tablas traducción'!$B$6:$E$84,$I$3,0)</f>
        <v>Non-Life Combined Ratio</v>
      </c>
      <c r="D14" s="21">
        <v>0.98624003309245123</v>
      </c>
      <c r="E14" s="21">
        <v>0.97382969547440568</v>
      </c>
      <c r="F14" s="21">
        <v>0.98120949803217994</v>
      </c>
      <c r="G14" s="21">
        <v>0.97597858222346545</v>
      </c>
      <c r="H14" s="21">
        <v>0.97634329247101492</v>
      </c>
    </row>
    <row r="15" spans="1:9" ht="23.1" customHeight="1" x14ac:dyDescent="0.3">
      <c r="A15" s="18">
        <f>+'[4]Cifras principales consolidadas'!A15</f>
        <v>6</v>
      </c>
      <c r="C15" s="19" t="str">
        <f>+VLOOKUP(A15,'[4]Tablas traducción'!$B$6:$E$84,$I$3,0)</f>
        <v>Non-Life Loss Ratio</v>
      </c>
      <c r="D15" s="22">
        <v>0.70047055445949469</v>
      </c>
      <c r="E15" s="22">
        <v>0.70001832211823445</v>
      </c>
      <c r="F15" s="22">
        <v>0.70666504609619707</v>
      </c>
      <c r="G15" s="22">
        <v>0.69760274857410332</v>
      </c>
      <c r="H15" s="22">
        <v>0.69008903899378538</v>
      </c>
    </row>
    <row r="16" spans="1:9" ht="23.1" customHeight="1" x14ac:dyDescent="0.3">
      <c r="A16" s="18">
        <f>+'[4]Cifras principales consolidadas'!A16</f>
        <v>7</v>
      </c>
      <c r="C16" s="19" t="str">
        <f>+VLOOKUP(A16,'[4]Tablas traducción'!$B$6:$E$84,$I$3,0)</f>
        <v>Non-Life Expense Ratio</v>
      </c>
      <c r="D16" s="22">
        <v>0.28576947863295649</v>
      </c>
      <c r="E16" s="22">
        <v>0.27381137335617128</v>
      </c>
      <c r="F16" s="22">
        <v>0.27454445193598287</v>
      </c>
      <c r="G16" s="22">
        <v>0.27837583364936208</v>
      </c>
      <c r="H16" s="22">
        <v>0.2862542534772296</v>
      </c>
    </row>
    <row r="17" spans="1:9" ht="12" customHeight="1" x14ac:dyDescent="0.3"/>
    <row r="18" spans="1:9" ht="23.1" customHeight="1" x14ac:dyDescent="0.3">
      <c r="A18" s="18">
        <f>+'[4]Cifras principales consolidadas'!A18</f>
        <v>8</v>
      </c>
      <c r="C18" s="19" t="str">
        <f>+VLOOKUP(A18,'[4]Tablas traducción'!$B$6:$E$84,$I$3,0)</f>
        <v>Result of Non-life business</v>
      </c>
      <c r="D18" s="20">
        <v>919</v>
      </c>
      <c r="E18" s="20">
        <v>1231.8</v>
      </c>
      <c r="F18" s="20">
        <v>945.8</v>
      </c>
      <c r="G18" s="20">
        <v>738.50555534762725</v>
      </c>
      <c r="H18" s="20">
        <v>919.57025156262421</v>
      </c>
    </row>
    <row r="19" spans="1:9" ht="23.1" customHeight="1" x14ac:dyDescent="0.3">
      <c r="A19" s="18">
        <f>+'[4]Cifras principales consolidadas'!A19</f>
        <v>9</v>
      </c>
      <c r="C19" s="19" t="str">
        <f>+VLOOKUP(A19,'[4]Tablas traducción'!$B$6:$E$84,$I$3,0)</f>
        <v>Result of Life business</v>
      </c>
      <c r="D19" s="20">
        <v>699.19386099711915</v>
      </c>
      <c r="E19" s="20">
        <v>746.9</v>
      </c>
      <c r="F19" s="20">
        <v>719.7</v>
      </c>
      <c r="G19" s="20">
        <v>681.46894575314491</v>
      </c>
      <c r="H19" s="20">
        <v>614.1234057858544</v>
      </c>
    </row>
    <row r="20" spans="1:9" ht="23.1" customHeight="1" x14ac:dyDescent="0.3">
      <c r="A20" s="18">
        <f>+'[4]Cifras principales consolidadas'!A20</f>
        <v>10</v>
      </c>
      <c r="C20" s="19" t="str">
        <f>+VLOOKUP(A20,'[4]Tablas traducción'!$B$6:$E$84,$I$3,0)</f>
        <v>Result of other activities &amp; hyperinflation adjustments</v>
      </c>
      <c r="D20" s="20">
        <v>-142.08788125688301</v>
      </c>
      <c r="E20" s="20">
        <v>-173.5</v>
      </c>
      <c r="F20" s="20">
        <v>-156.82</v>
      </c>
      <c r="G20" s="20">
        <v>-89.447289926232344</v>
      </c>
      <c r="H20" s="20">
        <v>-254.49865625452713</v>
      </c>
    </row>
    <row r="21" spans="1:9" ht="23.1" customHeight="1" x14ac:dyDescent="0.3">
      <c r="A21" s="10">
        <f>+'[4]Cifras principales consolidadas'!A21</f>
        <v>11</v>
      </c>
      <c r="C21" s="16" t="str">
        <f>+VLOOKUP(A21,'[4]Tablas traducción'!$B$6:$E$84,$I$3,0)</f>
        <v>Result before tax</v>
      </c>
      <c r="D21" s="17">
        <v>1476.1423277968738</v>
      </c>
      <c r="E21" s="17">
        <v>1805.1999999999998</v>
      </c>
      <c r="F21" s="17">
        <v>1508.7</v>
      </c>
      <c r="G21" s="17">
        <v>1330.5272111745398</v>
      </c>
      <c r="H21" s="17">
        <v>1279.1950010939515</v>
      </c>
    </row>
    <row r="22" spans="1:9" ht="23.1" customHeight="1" x14ac:dyDescent="0.3">
      <c r="A22" s="10">
        <f>+'[4]Cifras principales consolidadas'!A22</f>
        <v>12</v>
      </c>
      <c r="C22" s="16" t="str">
        <f>+VLOOKUP(A22,'[4]Tablas traducción'!$B$6:$E$84,$I$3,0)</f>
        <v>Net result</v>
      </c>
      <c r="D22" s="23">
        <v>708.7793689985109</v>
      </c>
      <c r="E22" s="23">
        <v>775.5</v>
      </c>
      <c r="F22" s="23">
        <v>700.5</v>
      </c>
      <c r="G22" s="23">
        <v>528.85911507717037</v>
      </c>
      <c r="H22" s="23">
        <v>609.23910884735506</v>
      </c>
    </row>
    <row r="23" spans="1:9" ht="12" customHeight="1" x14ac:dyDescent="0.3">
      <c r="C23" s="24"/>
      <c r="D23" s="25"/>
      <c r="E23" s="25"/>
      <c r="F23" s="25"/>
      <c r="G23" s="25"/>
      <c r="H23" s="25"/>
      <c r="I23" s="26"/>
    </row>
    <row r="24" spans="1:9" ht="23.1" customHeight="1" x14ac:dyDescent="0.3">
      <c r="A24" s="10">
        <f>+'[4]Cifras principales consolidadas'!A24</f>
        <v>13</v>
      </c>
      <c r="C24" s="16" t="str">
        <f>+VLOOKUP(A24,'[4]Tablas traducción'!$B$6:$E$84,$I$3,0)</f>
        <v>ROE</v>
      </c>
      <c r="D24" s="21">
        <v>7.9971222393213776E-2</v>
      </c>
      <c r="E24" s="21">
        <v>8.7999999999999995E-2</v>
      </c>
      <c r="F24" s="21">
        <v>7.9000000000000001E-2</v>
      </c>
      <c r="G24" s="21">
        <v>6.3698371540219276E-2</v>
      </c>
      <c r="H24" s="21">
        <v>7.2321269798894638E-2</v>
      </c>
    </row>
    <row r="25" spans="1:9" ht="12" customHeight="1" x14ac:dyDescent="0.3">
      <c r="C25" s="24"/>
      <c r="D25" s="25"/>
      <c r="E25" s="25"/>
      <c r="F25" s="25"/>
      <c r="G25" s="25"/>
      <c r="H25" s="25"/>
      <c r="I25" s="26"/>
    </row>
    <row r="26" spans="1:9" ht="23.1" customHeight="1" x14ac:dyDescent="0.3">
      <c r="A26" s="10">
        <f>+'[4]Cifras principales consolidadas'!A26</f>
        <v>14</v>
      </c>
      <c r="C26" s="16" t="str">
        <f>+VLOOKUP(A26,'[4]Tablas traducción'!$B$6:$E$84,$I$3,0)</f>
        <v>Solvency II ratio*</v>
      </c>
      <c r="D26" s="21">
        <v>1.9786592437949431</v>
      </c>
      <c r="E26" s="27">
        <v>2.0986468790920996</v>
      </c>
      <c r="F26" s="28">
        <v>2.0019999999999998</v>
      </c>
      <c r="G26" s="21">
        <v>1.895</v>
      </c>
      <c r="H26" s="21">
        <v>1.9460563077584354</v>
      </c>
      <c r="I26" s="26"/>
    </row>
    <row r="27" spans="1:9" ht="12" customHeight="1" x14ac:dyDescent="0.3">
      <c r="C27" s="24"/>
      <c r="D27" s="25"/>
      <c r="E27" s="25"/>
      <c r="F27" s="25"/>
      <c r="G27" s="25"/>
      <c r="H27" s="25"/>
      <c r="I27" s="26"/>
    </row>
    <row r="28" spans="1:9" ht="23.1" customHeight="1" x14ac:dyDescent="0.3">
      <c r="A28" s="10">
        <f>+'[4]Cifras principales consolidadas'!A28</f>
        <v>15</v>
      </c>
      <c r="C28" s="16" t="str">
        <f>+VLOOKUP(A28,'[4]Tablas traducción'!$B$6:$E$84,$I$3,0)</f>
        <v>Assets under Management</v>
      </c>
      <c r="D28" s="29">
        <v>54691</v>
      </c>
      <c r="E28" s="29">
        <v>58871.677295970003</v>
      </c>
      <c r="F28" s="29">
        <v>60082.018483577616</v>
      </c>
      <c r="G28" s="29">
        <v>58484.582440921753</v>
      </c>
      <c r="H28" s="29">
        <v>63637.832691249692</v>
      </c>
    </row>
    <row r="29" spans="1:9" ht="12" customHeight="1" x14ac:dyDescent="0.3">
      <c r="C29" s="24"/>
      <c r="D29" s="25"/>
      <c r="E29" s="25"/>
      <c r="F29" s="25"/>
      <c r="G29" s="25"/>
      <c r="H29" s="25"/>
      <c r="I29" s="26"/>
    </row>
    <row r="30" spans="1:9" ht="23.1" customHeight="1" x14ac:dyDescent="0.3">
      <c r="A30" s="10">
        <f>+'[4]Cifras principales consolidadas'!A30</f>
        <v>16</v>
      </c>
      <c r="C30" s="16" t="str">
        <f>+VLOOKUP(A30,'[4]Tablas traducción'!$B$6:$E$84,$I$3,0)</f>
        <v>Equity</v>
      </c>
      <c r="D30" s="17">
        <v>10408.370364953375</v>
      </c>
      <c r="E30" s="17">
        <v>11443.5</v>
      </c>
      <c r="F30" s="17">
        <v>10512.7</v>
      </c>
      <c r="G30" s="17">
        <v>9197.6</v>
      </c>
      <c r="H30" s="17">
        <v>10105.9875823741</v>
      </c>
    </row>
    <row r="31" spans="1:9" ht="23.1" customHeight="1" x14ac:dyDescent="0.3">
      <c r="A31" s="18">
        <f>+'[4]Cifras principales consolidadas'!A31</f>
        <v>17</v>
      </c>
      <c r="C31" s="19" t="str">
        <f>+VLOOKUP(A31,'[4]Tablas traducción'!$B$6:$E$84,$I$3,0)</f>
        <v>Shareholders´ equity</v>
      </c>
      <c r="D31" s="20">
        <v>8573.7263905212421</v>
      </c>
      <c r="E31" s="20">
        <v>9126.5</v>
      </c>
      <c r="F31" s="20">
        <v>8611.2999999999993</v>
      </c>
      <c r="G31" s="20">
        <v>7993.8085808891001</v>
      </c>
      <c r="H31" s="20">
        <v>8854.3222813441607</v>
      </c>
    </row>
    <row r="32" spans="1:9" ht="23.1" customHeight="1" x14ac:dyDescent="0.3">
      <c r="A32" s="18">
        <f>+'[4]Cifras principales consolidadas'!A32</f>
        <v>18</v>
      </c>
      <c r="C32" s="19" t="str">
        <f>+VLOOKUP(A32,'[4]Tablas traducción'!$B$6:$E$84,$I$3,0)</f>
        <v>Non-controlling interests</v>
      </c>
      <c r="D32" s="20">
        <v>1834.6439744321326</v>
      </c>
      <c r="E32" s="20">
        <v>2317</v>
      </c>
      <c r="F32" s="20">
        <v>1901.4000000000015</v>
      </c>
      <c r="G32" s="20">
        <v>1203.8</v>
      </c>
      <c r="H32" s="20">
        <v>1251.6653010299399</v>
      </c>
    </row>
    <row r="33" spans="1:9" ht="12" customHeight="1" x14ac:dyDescent="0.3">
      <c r="C33" s="24"/>
      <c r="D33" s="25"/>
      <c r="E33" s="25"/>
      <c r="F33" s="25"/>
      <c r="G33" s="25"/>
      <c r="H33" s="25"/>
      <c r="I33" s="26"/>
    </row>
    <row r="34" spans="1:9" ht="23.1" customHeight="1" x14ac:dyDescent="0.3">
      <c r="A34" s="10">
        <f>+'[4]Cifras principales consolidadas'!A34</f>
        <v>19</v>
      </c>
      <c r="C34" s="16" t="str">
        <f>+VLOOKUP(A34,'[4]Tablas traducción'!$B$6:$E$84,$I$3,0)</f>
        <v>Investment portfolio</v>
      </c>
      <c r="D34" s="17">
        <v>46264.61410821342</v>
      </c>
      <c r="E34" s="17">
        <v>49556</v>
      </c>
      <c r="F34" s="17">
        <v>49796</v>
      </c>
      <c r="G34" s="17">
        <v>49273.502733951755</v>
      </c>
      <c r="H34" s="17">
        <v>53522.675104705908</v>
      </c>
    </row>
    <row r="35" spans="1:9" ht="23.1" customHeight="1" x14ac:dyDescent="0.3">
      <c r="A35" s="18">
        <f>+'[4]Cifras principales consolidadas'!A35</f>
        <v>20</v>
      </c>
      <c r="C35" s="19" t="str">
        <f>+VLOOKUP(A35,'[4]Tablas traducción'!$B$6:$E$84,$I$3,0)</f>
        <v>Real estate (inlcuding for own use)</v>
      </c>
      <c r="D35" s="20">
        <v>2267.6999999999998</v>
      </c>
      <c r="E35" s="20">
        <v>2277.8000000000002</v>
      </c>
      <c r="F35" s="20">
        <v>2171.4</v>
      </c>
      <c r="G35" s="20">
        <v>2096.2459995838162</v>
      </c>
      <c r="H35" s="20">
        <v>2434.996858176085</v>
      </c>
    </row>
    <row r="36" spans="1:9" ht="23.1" customHeight="1" x14ac:dyDescent="0.3">
      <c r="A36" s="18">
        <f>+'[4]Cifras principales consolidadas'!A36</f>
        <v>21</v>
      </c>
      <c r="C36" s="19" t="str">
        <f>+VLOOKUP(A36,'[4]Tablas traducción'!$B$6:$E$84,$I$3,0)</f>
        <v>Equity and mutual funds</v>
      </c>
      <c r="D36" s="20">
        <v>2757.3360000000002</v>
      </c>
      <c r="E36" s="20">
        <v>3239.7</v>
      </c>
      <c r="F36" s="20">
        <v>4032.3</v>
      </c>
      <c r="G36" s="20">
        <v>3737.5650367919998</v>
      </c>
      <c r="H36" s="20">
        <v>4587.1193310607596</v>
      </c>
    </row>
    <row r="37" spans="1:9" ht="23.1" customHeight="1" x14ac:dyDescent="0.3">
      <c r="A37" s="18">
        <f>+'[4]Cifras principales consolidadas'!A37</f>
        <v>22</v>
      </c>
      <c r="C37" s="19" t="str">
        <f>+VLOOKUP(A37,'[4]Tablas traducción'!$B$6:$E$84,$I$3,0)</f>
        <v>Fixed income</v>
      </c>
      <c r="D37" s="20">
        <v>36821.220999999998</v>
      </c>
      <c r="E37" s="20">
        <v>38399.800000000003</v>
      </c>
      <c r="F37" s="20">
        <v>36961</v>
      </c>
      <c r="G37" s="20">
        <v>36517.534751064224</v>
      </c>
      <c r="H37" s="20">
        <v>39443.654844906188</v>
      </c>
    </row>
    <row r="38" spans="1:9" ht="23.1" customHeight="1" x14ac:dyDescent="0.3">
      <c r="A38" s="18">
        <f>+'[4]Cifras principales consolidadas'!A38</f>
        <v>23</v>
      </c>
      <c r="C38" s="19" t="str">
        <f>+VLOOKUP(A38,'[4]Tablas traducción'!$B$6:$E$84,$I$3,0)</f>
        <v>Other investments (including unit linked)</v>
      </c>
      <c r="D38" s="20">
        <v>3429.2845325917497</v>
      </c>
      <c r="E38" s="20">
        <v>4187.7</v>
      </c>
      <c r="F38" s="20">
        <v>4767.3999999999996</v>
      </c>
      <c r="G38" s="20">
        <v>4720.7521399209145</v>
      </c>
      <c r="H38" s="20">
        <v>4519.4137641708448</v>
      </c>
    </row>
    <row r="39" spans="1:9" ht="23.1" customHeight="1" x14ac:dyDescent="0.3">
      <c r="A39" s="18">
        <f>+'[4]Cifras principales consolidadas'!A39</f>
        <v>24</v>
      </c>
      <c r="C39" s="19" t="str">
        <f>+VLOOKUP(A39,'[4]Tablas traducción'!$B$6:$E$84,$I$3,0)</f>
        <v>Cash</v>
      </c>
      <c r="D39" s="20">
        <v>989.0725756216741</v>
      </c>
      <c r="E39" s="20">
        <v>1451.1</v>
      </c>
      <c r="F39" s="20">
        <v>1864</v>
      </c>
      <c r="G39" s="20">
        <v>2201.4048065908</v>
      </c>
      <c r="H39" s="20">
        <v>2537.4903063920297</v>
      </c>
    </row>
    <row r="40" spans="1:9" ht="12" customHeight="1" x14ac:dyDescent="0.3">
      <c r="C40" s="24"/>
      <c r="D40" s="25"/>
      <c r="E40" s="25"/>
      <c r="F40" s="25"/>
      <c r="G40" s="25"/>
      <c r="H40" s="25"/>
      <c r="I40" s="26"/>
    </row>
    <row r="41" spans="1:9" ht="23.1" customHeight="1" x14ac:dyDescent="0.3">
      <c r="A41" s="10">
        <f>+'[4]Cifras principales consolidadas'!A41</f>
        <v>25</v>
      </c>
      <c r="C41" s="16" t="str">
        <f>+VLOOKUP(A41,'[4]Tablas traducción'!$B$6:$E$84,$I$3,0)</f>
        <v>Technical provisions</v>
      </c>
      <c r="D41" s="29">
        <v>45061</v>
      </c>
      <c r="E41" s="29">
        <v>47240.1</v>
      </c>
      <c r="F41" s="29">
        <v>47814.1</v>
      </c>
      <c r="G41" s="29">
        <v>48723.6</v>
      </c>
      <c r="H41" s="29">
        <v>51031.618622583454</v>
      </c>
    </row>
    <row r="42" spans="1:9" ht="23.1" customHeight="1" x14ac:dyDescent="0.3">
      <c r="A42" s="18">
        <f>+'[4]Cifras principales consolidadas'!A42</f>
        <v>26</v>
      </c>
      <c r="C42" s="19" t="str">
        <f>+VLOOKUP(A42,'[4]Tablas traducción'!$B$6:$E$84,$I$3,0)</f>
        <v>Provisions for Life insurance</v>
      </c>
      <c r="D42" s="20">
        <v>25026.32</v>
      </c>
      <c r="E42" s="20">
        <v>25664.784907303601</v>
      </c>
      <c r="F42" s="20">
        <v>24992.929576291801</v>
      </c>
      <c r="G42" s="20">
        <v>24838.5</v>
      </c>
      <c r="H42" s="20">
        <v>26584.080000000002</v>
      </c>
    </row>
    <row r="43" spans="1:9" ht="23.1" customHeight="1" x14ac:dyDescent="0.3">
      <c r="A43" s="18">
        <f>+'[4]Cifras principales consolidadas'!A43</f>
        <v>27</v>
      </c>
      <c r="C43" s="19" t="str">
        <f>+VLOOKUP(A43,'[4]Tablas traducción'!$B$6:$E$84,$I$3,0)</f>
        <v>Unit Linked</v>
      </c>
      <c r="D43" s="20">
        <v>1798.88</v>
      </c>
      <c r="E43" s="20">
        <v>2014</v>
      </c>
      <c r="F43" s="20">
        <v>2320.1</v>
      </c>
      <c r="G43" s="20">
        <v>2242.5</v>
      </c>
      <c r="H43" s="20">
        <v>2510.2372578735599</v>
      </c>
    </row>
    <row r="44" spans="1:9" ht="23.1" customHeight="1" x14ac:dyDescent="0.3">
      <c r="A44" s="18">
        <f>+'[4]Cifras principales consolidadas'!A44</f>
        <v>28</v>
      </c>
      <c r="C44" s="19" t="str">
        <f>+VLOOKUP(A44,'[4]Tablas traducción'!$B$6:$E$84,$I$3,0)</f>
        <v>Other provisions</v>
      </c>
      <c r="D44" s="20">
        <v>18235.8</v>
      </c>
      <c r="E44" s="20">
        <v>19561.315092696397</v>
      </c>
      <c r="F44" s="20">
        <v>20501.070423708199</v>
      </c>
      <c r="G44" s="20">
        <v>21642.6</v>
      </c>
      <c r="H44" s="20">
        <v>21937.301364709892</v>
      </c>
    </row>
    <row r="45" spans="1:9" ht="9.9499999999999993" customHeight="1" x14ac:dyDescent="0.3"/>
    <row r="46" spans="1:9" ht="15" customHeight="1" x14ac:dyDescent="0.3">
      <c r="A46" s="18">
        <v>54</v>
      </c>
      <c r="C46" s="30" t="str">
        <f>+VLOOKUP(A46,'[4]Tablas traducción'!B5:E59,3,FALSE)</f>
        <v>*Latest available figures. 2019 data as of 09.30.2019</v>
      </c>
    </row>
    <row r="47" spans="1:9" ht="9.9499999999999993" customHeight="1" x14ac:dyDescent="0.3"/>
    <row r="48" spans="1:9" ht="9.9499999999999993" customHeight="1" x14ac:dyDescent="0.3"/>
    <row r="49" ht="9.9499999999999993" customHeight="1" x14ac:dyDescent="0.3"/>
    <row r="50" ht="9.9499999999999993" hidden="1" customHeight="1" x14ac:dyDescent="0.3"/>
    <row r="51" ht="15" hidden="1" x14ac:dyDescent="0.3"/>
    <row r="52" ht="15" hidden="1" x14ac:dyDescent="0.3"/>
    <row r="53" ht="15" hidden="1" x14ac:dyDescent="0.3"/>
    <row r="54" ht="15" hidden="1" x14ac:dyDescent="0.3"/>
    <row r="55" ht="15" hidden="1" x14ac:dyDescent="0.3"/>
    <row r="56" ht="15" hidden="1" x14ac:dyDescent="0.3"/>
    <row r="57" ht="15" hidden="1" x14ac:dyDescent="0.3"/>
    <row r="58" ht="15" hidden="1" x14ac:dyDescent="0.3"/>
    <row r="59" ht="15" hidden="1" x14ac:dyDescent="0.3"/>
    <row r="60" ht="15" hidden="1" x14ac:dyDescent="0.3"/>
    <row r="61" ht="15" hidden="1" x14ac:dyDescent="0.3"/>
    <row r="62" ht="15" hidden="1" x14ac:dyDescent="0.3"/>
    <row r="63" ht="15" hidden="1" x14ac:dyDescent="0.3"/>
    <row r="64" ht="15" hidden="1" x14ac:dyDescent="0.3"/>
    <row r="65" ht="15" hidden="1" x14ac:dyDescent="0.3"/>
    <row r="66" ht="15" hidden="1" x14ac:dyDescent="0.3"/>
    <row r="67" ht="15" hidden="1" x14ac:dyDescent="0.3"/>
    <row r="68" ht="15" hidden="1" x14ac:dyDescent="0.3"/>
    <row r="69" ht="15" hidden="1" x14ac:dyDescent="0.3"/>
    <row r="70" ht="15" hidden="1" x14ac:dyDescent="0.3"/>
    <row r="71" ht="15" hidden="1" x14ac:dyDescent="0.3"/>
    <row r="72" ht="15" hidden="1" x14ac:dyDescent="0.3"/>
    <row r="73" ht="15" hidden="1" x14ac:dyDescent="0.3"/>
    <row r="74" ht="15" hidden="1" x14ac:dyDescent="0.3"/>
    <row r="75" ht="15" hidden="1" x14ac:dyDescent="0.3"/>
  </sheetData>
  <dataValidations count="1">
    <dataValidation type="list" allowBlank="1" showInputMessage="1" showErrorMessage="1" sqref="I2">
      <formula1>"EN,ESP,PT"</formula1>
    </dataValidation>
  </dataValidations>
  <pageMargins left="0.75" right="0.75" top="1" bottom="1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6"/>
  <sheetViews>
    <sheetView showGridLines="0" showRowColHeaders="0" topLeftCell="B4" zoomScale="70" zoomScaleNormal="70" workbookViewId="0">
      <selection activeCell="G21" sqref="G21"/>
    </sheetView>
  </sheetViews>
  <sheetFormatPr baseColWidth="10" defaultColWidth="0" defaultRowHeight="15" customHeight="1" zeroHeight="1" x14ac:dyDescent="0.3"/>
  <cols>
    <col min="1" max="1" width="7.28515625" style="9" hidden="1" customWidth="1"/>
    <col min="2" max="2" width="10.5703125" style="9" customWidth="1"/>
    <col min="3" max="3" width="65.5703125" style="9" customWidth="1"/>
    <col min="4" max="8" width="15.7109375" style="9" customWidth="1"/>
    <col min="9" max="9" width="9.5703125" style="9" customWidth="1"/>
    <col min="10" max="36" width="0" style="9" hidden="1" customWidth="1"/>
    <col min="37" max="16384" width="9.5703125" style="9" hidden="1"/>
  </cols>
  <sheetData>
    <row r="1" spans="1:9" ht="15" hidden="1" customHeight="1" x14ac:dyDescent="0.3"/>
    <row r="2" spans="1:9" ht="15" hidden="1" customHeight="1" x14ac:dyDescent="0.3">
      <c r="I2" s="2" t="s">
        <v>6</v>
      </c>
    </row>
    <row r="3" spans="1:9" ht="15" hidden="1" customHeight="1" x14ac:dyDescent="0.3">
      <c r="I3" s="2">
        <f>+VLOOKUP(I2,'[4]Tablas traducción'!$B$1:$C$3,2,0)</f>
        <v>2</v>
      </c>
    </row>
    <row r="4" spans="1:9" ht="44.25" customHeight="1" x14ac:dyDescent="0.3"/>
    <row r="5" spans="1:9" ht="15" customHeight="1" x14ac:dyDescent="0.3"/>
    <row r="6" spans="1:9" s="11" customFormat="1" ht="39.950000000000003" customHeight="1" x14ac:dyDescent="0.3">
      <c r="A6" s="10">
        <v>36</v>
      </c>
      <c r="C6" s="12" t="str">
        <f>+VLOOKUP(A6,'[4]Tablas traducción'!$B$6:$E$84,3,0)</f>
        <v>Key consolidated figures</v>
      </c>
      <c r="D6" s="13"/>
      <c r="E6" s="13"/>
      <c r="F6" s="13"/>
      <c r="G6" s="13"/>
      <c r="H6" s="13"/>
    </row>
    <row r="7" spans="1:9" ht="15" customHeight="1" x14ac:dyDescent="0.3">
      <c r="C7" s="14"/>
      <c r="D7" s="15"/>
      <c r="E7" s="15"/>
      <c r="F7" s="15"/>
      <c r="G7" s="15"/>
      <c r="H7" s="15"/>
    </row>
    <row r="8" spans="1:9" ht="23.1" customHeight="1" x14ac:dyDescent="0.3">
      <c r="C8" s="14"/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</row>
    <row r="9" spans="1:9" ht="23.1" customHeight="1" x14ac:dyDescent="0.3">
      <c r="A9" s="10">
        <v>2</v>
      </c>
      <c r="C9" s="16" t="str">
        <f>+VLOOKUP(A9,'[4]Tablas traducción'!$B$5:$E$56,3,FALSE)</f>
        <v>Written and accepted premiums</v>
      </c>
      <c r="D9" s="17">
        <v>22311.77498138291</v>
      </c>
      <c r="E9" s="17">
        <v>22813.12574088723</v>
      </c>
      <c r="F9" s="17">
        <v>23480.552009004099</v>
      </c>
      <c r="G9" s="17">
        <v>22537.106079413948</v>
      </c>
      <c r="H9" s="17">
        <v>23043.888549281768</v>
      </c>
    </row>
    <row r="10" spans="1:9" ht="23.1" customHeight="1" x14ac:dyDescent="0.3">
      <c r="A10" s="18">
        <v>29</v>
      </c>
      <c r="C10" s="19" t="str">
        <f>+VLOOKUP(A10,'[4]Tablas traducción'!$B$5:$E$56,3,FALSE)</f>
        <v>IBERIA</v>
      </c>
      <c r="D10" s="20">
        <v>6252.9909103399996</v>
      </c>
      <c r="E10" s="20">
        <v>6704.52169546</v>
      </c>
      <c r="F10" s="20">
        <v>6960.20180824</v>
      </c>
      <c r="G10" s="20">
        <v>7657.9054525699994</v>
      </c>
      <c r="H10" s="20">
        <v>7717.7618718800004</v>
      </c>
    </row>
    <row r="11" spans="1:9" ht="23.1" customHeight="1" x14ac:dyDescent="0.3">
      <c r="A11" s="18">
        <v>41</v>
      </c>
      <c r="C11" s="19" t="str">
        <f>+VLOOKUP(A11,'[4]Tablas traducción'!$B$5:$E$56,3,FALSE)</f>
        <v>BRAZIL</v>
      </c>
      <c r="D11" s="20">
        <v>4668.8220427587203</v>
      </c>
      <c r="E11" s="20">
        <v>4392.8242174530005</v>
      </c>
      <c r="F11" s="20">
        <v>4546.8707159117203</v>
      </c>
      <c r="G11" s="20">
        <v>3972.2027270810199</v>
      </c>
      <c r="H11" s="20">
        <v>3977.51226744311</v>
      </c>
    </row>
    <row r="12" spans="1:9" ht="23.1" customHeight="1" x14ac:dyDescent="0.3">
      <c r="A12" s="18">
        <f>+A11+1</f>
        <v>42</v>
      </c>
      <c r="C12" s="19" t="str">
        <f>+VLOOKUP(A12,'[4]Tablas traducción'!$B$5:$E$56,3,FALSE)</f>
        <v>NORTH AMERICA</v>
      </c>
      <c r="D12" s="20">
        <v>2472.5542748272401</v>
      </c>
      <c r="E12" s="20">
        <v>2623.3265604933204</v>
      </c>
      <c r="F12" s="20">
        <v>2528.5140532482201</v>
      </c>
      <c r="G12" s="20">
        <v>2425.2829676716997</v>
      </c>
      <c r="H12" s="20">
        <v>2331.7444101005203</v>
      </c>
    </row>
    <row r="13" spans="1:9" ht="23.1" customHeight="1" x14ac:dyDescent="0.3">
      <c r="A13" s="18">
        <f>+A12+1</f>
        <v>43</v>
      </c>
      <c r="C13" s="19" t="str">
        <f>+VLOOKUP(A13,'[4]Tablas traducción'!$B$5:$E$56,3,FALSE)</f>
        <v>EURASIA</v>
      </c>
      <c r="D13" s="20">
        <v>1382.2756974409699</v>
      </c>
      <c r="E13" s="20">
        <v>1970.0358533818301</v>
      </c>
      <c r="F13" s="20">
        <v>1869.7280126757801</v>
      </c>
      <c r="G13" s="20">
        <v>1765.75652530415</v>
      </c>
      <c r="H13" s="20">
        <v>1695.5419438172901</v>
      </c>
    </row>
    <row r="14" spans="1:9" ht="23.1" customHeight="1" x14ac:dyDescent="0.3">
      <c r="A14" s="18">
        <v>40</v>
      </c>
      <c r="C14" s="19" t="str">
        <f>+VLOOKUP(A14,'[4]Tablas traducción'!$B$5:$E$56,3,FALSE)</f>
        <v>LATAM SOUTH</v>
      </c>
      <c r="D14" s="20">
        <v>1795.3254484300398</v>
      </c>
      <c r="E14" s="20">
        <v>1723.56788924838</v>
      </c>
      <c r="F14" s="20">
        <v>1698.9071749698999</v>
      </c>
      <c r="G14" s="20">
        <v>1605.7485697434599</v>
      </c>
      <c r="H14" s="20">
        <v>1596.7114857855299</v>
      </c>
    </row>
    <row r="15" spans="1:9" ht="23.1" customHeight="1" x14ac:dyDescent="0.3">
      <c r="A15" s="18">
        <v>39</v>
      </c>
      <c r="C15" s="19" t="str">
        <f>+VLOOKUP(A15,'[4]Tablas traducción'!$B$5:$E$56,3,FALSE)</f>
        <v>LATAM NORTH</v>
      </c>
      <c r="D15" s="20">
        <v>1777.31047290315</v>
      </c>
      <c r="E15" s="20">
        <v>1268.98833996694</v>
      </c>
      <c r="F15" s="20">
        <v>1772.1228577884601</v>
      </c>
      <c r="G15" s="20">
        <v>1309.3482395069</v>
      </c>
      <c r="H15" s="20">
        <v>1973.09639264164</v>
      </c>
    </row>
    <row r="16" spans="1:9" ht="23.1" customHeight="1" x14ac:dyDescent="0.3">
      <c r="A16" s="18">
        <v>46</v>
      </c>
      <c r="C16" s="19" t="str">
        <f>+VLOOKUP(A16,'[4]Tablas traducción'!$B$5:$E$56,3,FALSE)</f>
        <v>MAPFRE RE</v>
      </c>
      <c r="D16" s="20">
        <v>4906.5846095977504</v>
      </c>
      <c r="E16" s="20">
        <v>5446.8346591752897</v>
      </c>
      <c r="F16" s="20">
        <v>5479.7389351208303</v>
      </c>
      <c r="G16" s="20">
        <v>4960.9408942157797</v>
      </c>
      <c r="H16" s="20">
        <v>5580.4945235236301</v>
      </c>
    </row>
    <row r="17" spans="1:9" ht="23.1" customHeight="1" x14ac:dyDescent="0.3">
      <c r="A17" s="18">
        <v>44</v>
      </c>
      <c r="C17" s="19" t="str">
        <f>+VLOOKUP(A17,'[4]Tablas traducción'!$B$5:$E$56,3,FALSE)</f>
        <v>MAPFRE ASISTENCIA</v>
      </c>
      <c r="D17" s="20">
        <v>1094.39586087204</v>
      </c>
      <c r="E17" s="20">
        <v>1066.7708265111301</v>
      </c>
      <c r="F17" s="20">
        <v>983.50382912077305</v>
      </c>
      <c r="G17" s="20">
        <v>911.02070332094092</v>
      </c>
      <c r="H17" s="20">
        <v>861.02565409004808</v>
      </c>
    </row>
    <row r="18" spans="1:9" ht="23.1" customHeight="1" x14ac:dyDescent="0.3">
      <c r="A18" s="18">
        <v>53</v>
      </c>
      <c r="C18" s="19" t="str">
        <f>+VLOOKUP(A18,'[4]Tablas traducción'!$B$5:$E$59,3,FALSE)</f>
        <v>Corporate areas and hyperinflation adjustments</v>
      </c>
      <c r="D18" s="20">
        <v>-2038.484335787</v>
      </c>
      <c r="E18" s="20">
        <v>-2383.7443008026598</v>
      </c>
      <c r="F18" s="20">
        <v>-2359.03537807159</v>
      </c>
      <c r="G18" s="20">
        <v>-2071.1</v>
      </c>
      <c r="H18" s="20">
        <v>-2690</v>
      </c>
    </row>
    <row r="19" spans="1:9" ht="23.1" customHeight="1" x14ac:dyDescent="0.3">
      <c r="A19" s="10">
        <v>12</v>
      </c>
      <c r="C19" s="16" t="str">
        <f>+VLOOKUP(A19,'[4]Tablas traducción'!$B$5:$E$56,3,FALSE)</f>
        <v>Net result</v>
      </c>
      <c r="D19" s="17">
        <v>708.77738962945966</v>
      </c>
      <c r="E19" s="17">
        <v>775.4511771473841</v>
      </c>
      <c r="F19" s="17">
        <v>700.51005247723504</v>
      </c>
      <c r="G19" s="17">
        <v>528.85930139826405</v>
      </c>
      <c r="H19" s="17">
        <v>609.23910884735494</v>
      </c>
      <c r="I19" s="31"/>
    </row>
    <row r="20" spans="1:9" ht="23.1" customHeight="1" x14ac:dyDescent="0.3">
      <c r="A20" s="18">
        <v>29</v>
      </c>
      <c r="C20" s="19" t="str">
        <f>+VLOOKUP(A20,'[4]Tablas traducción'!$B$5:$E$56,3,FALSE)</f>
        <v>IBERIA</v>
      </c>
      <c r="D20" s="20">
        <v>470.06210043518701</v>
      </c>
      <c r="E20" s="20">
        <v>535.94921513883503</v>
      </c>
      <c r="F20" s="20">
        <v>511.51521523219401</v>
      </c>
      <c r="G20" s="20">
        <v>480.58094601453496</v>
      </c>
      <c r="H20" s="20">
        <v>497.76389913058</v>
      </c>
      <c r="I20" s="31"/>
    </row>
    <row r="21" spans="1:9" ht="23.1" customHeight="1" x14ac:dyDescent="0.3">
      <c r="A21" s="18">
        <v>41</v>
      </c>
      <c r="C21" s="19" t="str">
        <f>+VLOOKUP(A21,'[4]Tablas traducción'!$B$5:$E$56,3,FALSE)</f>
        <v>BRAZIL</v>
      </c>
      <c r="D21" s="20">
        <v>171.82302605189102</v>
      </c>
      <c r="E21" s="20">
        <v>141.326121303495</v>
      </c>
      <c r="F21" s="20">
        <v>125.377345773614</v>
      </c>
      <c r="G21" s="20">
        <v>54.143833074286796</v>
      </c>
      <c r="H21" s="20">
        <v>96.992752492404506</v>
      </c>
    </row>
    <row r="22" spans="1:9" ht="23.1" customHeight="1" x14ac:dyDescent="0.3">
      <c r="A22" s="18">
        <v>42</v>
      </c>
      <c r="C22" s="19" t="str">
        <f>+VLOOKUP(A22,'[4]Tablas traducción'!$B$5:$E$56,3,FALSE)</f>
        <v>NORTH AMERICA</v>
      </c>
      <c r="D22" s="20">
        <v>-32.328711261627802</v>
      </c>
      <c r="E22" s="20">
        <v>77.264122636897696</v>
      </c>
      <c r="F22" s="20">
        <v>48.685105725769304</v>
      </c>
      <c r="G22" s="20">
        <v>34.982198364199306</v>
      </c>
      <c r="H22" s="20">
        <v>78.642770794061803</v>
      </c>
      <c r="I22" s="26"/>
    </row>
    <row r="23" spans="1:9" ht="23.1" customHeight="1" x14ac:dyDescent="0.3">
      <c r="A23" s="18">
        <v>43</v>
      </c>
      <c r="C23" s="19" t="str">
        <f>+VLOOKUP(A23,'[4]Tablas traducción'!$B$5:$E$56,3,FALSE)</f>
        <v>EURASIA</v>
      </c>
      <c r="D23" s="20">
        <v>4.8353379945709305</v>
      </c>
      <c r="E23" s="20">
        <v>-69.000680292393795</v>
      </c>
      <c r="F23" s="20">
        <v>39.317322967575301</v>
      </c>
      <c r="G23" s="20">
        <v>12.4511739542613</v>
      </c>
      <c r="H23" s="20">
        <v>15.071672889091101</v>
      </c>
    </row>
    <row r="24" spans="1:9" ht="23.1" customHeight="1" x14ac:dyDescent="0.3">
      <c r="A24" s="18">
        <v>40</v>
      </c>
      <c r="C24" s="19" t="str">
        <f>+VLOOKUP(A24,'[4]Tablas traducción'!$B$5:$E$56,3,FALSE)</f>
        <v>LATAM SOUTH</v>
      </c>
      <c r="D24" s="20">
        <v>18.476689899900201</v>
      </c>
      <c r="E24" s="20">
        <v>16.5087463393739</v>
      </c>
      <c r="F24" s="20">
        <v>70.212683430929005</v>
      </c>
      <c r="G24" s="20">
        <v>59.123707014484303</v>
      </c>
      <c r="H24" s="20">
        <v>54.785021433808396</v>
      </c>
    </row>
    <row r="25" spans="1:9" ht="23.1" customHeight="1" x14ac:dyDescent="0.3">
      <c r="A25" s="18">
        <v>39</v>
      </c>
      <c r="C25" s="19" t="str">
        <f>+VLOOKUP(A25,'[4]Tablas traducción'!$B$5:$E$56,3,FALSE)</f>
        <v>LATAM NORTH</v>
      </c>
      <c r="D25" s="20">
        <v>24.193876122355398</v>
      </c>
      <c r="E25" s="20">
        <v>34.240789084709299</v>
      </c>
      <c r="F25" s="20">
        <v>33.778270336300999</v>
      </c>
      <c r="G25" s="20">
        <v>43.665907344837301</v>
      </c>
      <c r="H25" s="20">
        <v>63.130088319576799</v>
      </c>
    </row>
    <row r="26" spans="1:9" ht="23.1" customHeight="1" x14ac:dyDescent="0.3">
      <c r="A26" s="18">
        <v>46</v>
      </c>
      <c r="C26" s="19" t="str">
        <f>+VLOOKUP(A26,'[4]Tablas traducción'!$B$5:$E$56,3,FALSE)</f>
        <v>MAPFRE RE</v>
      </c>
      <c r="D26" s="20">
        <v>207.519000876088</v>
      </c>
      <c r="E26" s="20">
        <v>227.587886200312</v>
      </c>
      <c r="F26" s="20">
        <v>96.805550386521006</v>
      </c>
      <c r="G26" s="20">
        <v>168.66524428195399</v>
      </c>
      <c r="H26" s="20">
        <v>57.502496604724598</v>
      </c>
    </row>
    <row r="27" spans="1:9" ht="23.1" customHeight="1" x14ac:dyDescent="0.3">
      <c r="A27" s="18">
        <v>44</v>
      </c>
      <c r="C27" s="19" t="str">
        <f>+VLOOKUP(A27,'[4]Tablas traducción'!$B$5:$E$56,3,FALSE)</f>
        <v>MAPFRE ASISTENCIA</v>
      </c>
      <c r="D27" s="20">
        <v>-32.936112313427302</v>
      </c>
      <c r="E27" s="20">
        <v>-56.3738812473471</v>
      </c>
      <c r="F27" s="20">
        <v>-68.42598416527369</v>
      </c>
      <c r="G27" s="20">
        <v>-10.1054011799681</v>
      </c>
      <c r="H27" s="20">
        <v>-87.991472149142808</v>
      </c>
    </row>
    <row r="28" spans="1:9" ht="23.1" customHeight="1" x14ac:dyDescent="0.3">
      <c r="A28" s="18">
        <v>53</v>
      </c>
      <c r="C28" s="19" t="str">
        <f>+VLOOKUP(A28,'[4]Tablas traducción'!$B$5:$E$59,3,FALSE)</f>
        <v>Corporate areas and hyperinflation adjustments</v>
      </c>
      <c r="D28" s="20">
        <v>-122.86781817547765</v>
      </c>
      <c r="E28" s="20">
        <v>-132.05114201649803</v>
      </c>
      <c r="F28" s="20">
        <v>-156.75545721039487</v>
      </c>
      <c r="G28" s="20">
        <v>-314.64830747032585</v>
      </c>
      <c r="H28" s="20">
        <v>-166.65812066774936</v>
      </c>
    </row>
    <row r="29" spans="1:9" ht="23.1" customHeight="1" x14ac:dyDescent="0.3">
      <c r="A29" s="10">
        <v>5</v>
      </c>
      <c r="C29" s="16" t="str">
        <f>+VLOOKUP(A29,'[4]Tablas traducción'!$B$5:$E$56,3,FALSE)</f>
        <v>Non-Life Combined Ratio</v>
      </c>
      <c r="D29" s="21">
        <v>0.98599999999999999</v>
      </c>
      <c r="E29" s="21">
        <v>0.97382969547440568</v>
      </c>
      <c r="F29" s="21">
        <v>0.98120949803217994</v>
      </c>
      <c r="G29" s="21">
        <v>0.97599999999999998</v>
      </c>
      <c r="H29" s="21">
        <v>0.97599999999999998</v>
      </c>
    </row>
    <row r="30" spans="1:9" ht="23.1" customHeight="1" x14ac:dyDescent="0.3">
      <c r="A30" s="18">
        <v>29</v>
      </c>
      <c r="C30" s="19" t="str">
        <f>+VLOOKUP(A30,'[4]Tablas traducción'!$B$5:$E$56,3,FALSE)</f>
        <v>IBERIA</v>
      </c>
      <c r="D30" s="22">
        <v>0.97499999999999998</v>
      </c>
      <c r="E30" s="22">
        <v>0.94475726715763342</v>
      </c>
      <c r="F30" s="22">
        <v>0.93710798136440754</v>
      </c>
      <c r="G30" s="22">
        <v>0.93799999999999994</v>
      </c>
      <c r="H30" s="22">
        <v>0.94399999999999995</v>
      </c>
    </row>
    <row r="31" spans="1:9" ht="23.1" customHeight="1" x14ac:dyDescent="0.3">
      <c r="A31" s="18">
        <v>41</v>
      </c>
      <c r="C31" s="19" t="str">
        <f>+VLOOKUP(A31,'[4]Tablas traducción'!$B$5:$E$56,3,FALSE)</f>
        <v>BRAZIL</v>
      </c>
      <c r="D31" s="22">
        <v>0.93600000000000005</v>
      </c>
      <c r="E31" s="22">
        <v>0.94227790594602967</v>
      </c>
      <c r="F31" s="22">
        <v>0.96070271871675039</v>
      </c>
      <c r="G31" s="22">
        <v>0.98499999999999999</v>
      </c>
      <c r="H31" s="22">
        <v>0.92200000000000004</v>
      </c>
    </row>
    <row r="32" spans="1:9" ht="23.1" customHeight="1" x14ac:dyDescent="0.3">
      <c r="A32" s="18">
        <v>42</v>
      </c>
      <c r="C32" s="19" t="str">
        <f>+VLOOKUP(A32,'[4]Tablas traducción'!$B$5:$E$56,3,FALSE)</f>
        <v>NORTH AMERICA</v>
      </c>
      <c r="D32" s="22">
        <v>1.0920000000000001</v>
      </c>
      <c r="E32" s="22">
        <v>1.009636860122519</v>
      </c>
      <c r="F32" s="22">
        <v>1.0489679723369998</v>
      </c>
      <c r="G32" s="22">
        <v>1.0209999999999999</v>
      </c>
      <c r="H32" s="22">
        <v>1.004</v>
      </c>
    </row>
    <row r="33" spans="1:8" ht="23.1" customHeight="1" x14ac:dyDescent="0.3">
      <c r="A33" s="18">
        <v>43</v>
      </c>
      <c r="C33" s="19" t="str">
        <f>+VLOOKUP(A33,'[4]Tablas traducción'!$B$5:$E$56,3,FALSE)</f>
        <v>EURASIA</v>
      </c>
      <c r="D33" s="22">
        <v>1.038</v>
      </c>
      <c r="E33" s="22">
        <v>1.0725050823124671</v>
      </c>
      <c r="F33" s="22">
        <v>1.0091764578413605</v>
      </c>
      <c r="G33" s="22">
        <v>1.0669999999999999</v>
      </c>
      <c r="H33" s="22">
        <v>1.0609999999999999</v>
      </c>
    </row>
    <row r="34" spans="1:8" ht="23.1" customHeight="1" x14ac:dyDescent="0.3">
      <c r="A34" s="18">
        <v>40</v>
      </c>
      <c r="C34" s="19" t="str">
        <f>+VLOOKUP(A34,'[4]Tablas traducción'!$B$5:$E$56,3,FALSE)</f>
        <v>LATAM SOUTH</v>
      </c>
      <c r="D34" s="22">
        <v>0.996</v>
      </c>
      <c r="E34" s="22">
        <v>0.99067698765644274</v>
      </c>
      <c r="F34" s="22">
        <v>0.96876453073763957</v>
      </c>
      <c r="G34" s="22">
        <v>0.97299999999999998</v>
      </c>
      <c r="H34" s="22">
        <v>1</v>
      </c>
    </row>
    <row r="35" spans="1:8" ht="23.1" customHeight="1" x14ac:dyDescent="0.3">
      <c r="A35" s="18">
        <v>39</v>
      </c>
      <c r="C35" s="19" t="str">
        <f>+VLOOKUP(A35,'[4]Tablas traducción'!$B$5:$E$56,3,FALSE)</f>
        <v>LATAM NORTH</v>
      </c>
      <c r="D35" s="22">
        <v>1.002</v>
      </c>
      <c r="E35" s="22">
        <v>1.0226360301890061</v>
      </c>
      <c r="F35" s="22">
        <v>0.98028874615369954</v>
      </c>
      <c r="G35" s="22">
        <v>0.98099999999999998</v>
      </c>
      <c r="H35" s="22">
        <v>0.94699999999999995</v>
      </c>
    </row>
    <row r="36" spans="1:8" ht="23.1" customHeight="1" x14ac:dyDescent="0.3">
      <c r="A36" s="18">
        <v>46</v>
      </c>
      <c r="C36" s="19" t="str">
        <f>+VLOOKUP(A36,'[4]Tablas traducción'!$B$5:$E$56,3,FALSE)</f>
        <v>MAPFRE RE</v>
      </c>
      <c r="D36" s="22">
        <v>0.92700000000000005</v>
      </c>
      <c r="E36" s="22">
        <v>0.94483412571060166</v>
      </c>
      <c r="F36" s="22">
        <v>0.94803798406138995</v>
      </c>
      <c r="G36" s="22">
        <v>0.95599999999999996</v>
      </c>
      <c r="H36" s="22">
        <v>1.01</v>
      </c>
    </row>
    <row r="37" spans="1:8" ht="23.1" customHeight="1" x14ac:dyDescent="0.3">
      <c r="A37" s="18">
        <v>44</v>
      </c>
      <c r="C37" s="19" t="str">
        <f>+VLOOKUP(A37,'[4]Tablas traducción'!$B$5:$E$56,3,FALSE)</f>
        <v>MAPFRE ASISTENCIA</v>
      </c>
      <c r="D37" s="22">
        <v>1.0109999999999999</v>
      </c>
      <c r="E37" s="22">
        <v>1.020185938563885</v>
      </c>
      <c r="F37" s="22">
        <v>1.0366303524939959</v>
      </c>
      <c r="G37" s="22">
        <v>1.0349999999999999</v>
      </c>
      <c r="H37" s="22">
        <v>1.0329999999999999</v>
      </c>
    </row>
    <row r="38" spans="1:8" ht="23.1" customHeight="1" x14ac:dyDescent="0.3"/>
    <row r="39" spans="1:8" ht="15" customHeight="1" x14ac:dyDescent="0.3"/>
    <row r="40" spans="1:8" ht="15" customHeight="1" x14ac:dyDescent="0.3"/>
    <row r="41" spans="1:8" ht="15" customHeight="1" x14ac:dyDescent="0.3"/>
    <row r="42" spans="1:8" ht="15" customHeight="1" x14ac:dyDescent="0.3"/>
    <row r="43" spans="1:8" ht="15" customHeight="1" x14ac:dyDescent="0.3"/>
    <row r="44" spans="1:8" ht="15" customHeight="1" x14ac:dyDescent="0.3"/>
    <row r="45" spans="1:8" ht="15" customHeight="1" x14ac:dyDescent="0.3"/>
    <row r="46" spans="1:8" ht="15" customHeight="1" x14ac:dyDescent="0.3"/>
    <row r="47" spans="1:8" ht="15" customHeight="1" x14ac:dyDescent="0.3"/>
    <row r="48" spans="1: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</sheetData>
  <dataValidations count="1">
    <dataValidation type="list" allowBlank="1" showInputMessage="1" showErrorMessage="1" sqref="I2">
      <formula1>"EN,ESP,PT"</formula1>
    </dataValidation>
  </dataValidations>
  <pageMargins left="0.75" right="0.75" top="1" bottom="1" header="0" footer="0"/>
  <pageSetup paperSize="9" scale="52" orientation="landscape" r:id="rId1"/>
  <headerFooter alignWithMargins="0"/>
  <ignoredErrors>
    <ignoredError sqref="C18 C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51"/>
  <sheetViews>
    <sheetView showGridLines="0" showRowColHeaders="0" topLeftCell="B3" zoomScale="60" zoomScaleNormal="60" workbookViewId="0">
      <selection activeCell="D11" sqref="D11"/>
    </sheetView>
  </sheetViews>
  <sheetFormatPr baseColWidth="10" defaultColWidth="0" defaultRowHeight="0" customHeight="1" zeroHeight="1" x14ac:dyDescent="0.3"/>
  <cols>
    <col min="1" max="1" width="10.5703125" style="9" hidden="1" customWidth="1"/>
    <col min="2" max="2" width="10.5703125" style="9" customWidth="1"/>
    <col min="3" max="3" width="57.140625" style="9" customWidth="1"/>
    <col min="4" max="5" width="20.7109375" style="9" customWidth="1"/>
    <col min="6" max="6" width="9.5703125" style="9" customWidth="1"/>
    <col min="7" max="33" width="0" style="9" hidden="1" customWidth="1"/>
    <col min="34" max="16384" width="9.5703125" style="9" hidden="1"/>
  </cols>
  <sheetData>
    <row r="1" spans="1:6" ht="15" hidden="1" customHeight="1" x14ac:dyDescent="0.3">
      <c r="F1" s="2" t="s">
        <v>0</v>
      </c>
    </row>
    <row r="2" spans="1:6" ht="11.25" hidden="1" customHeight="1" x14ac:dyDescent="0.3">
      <c r="F2" s="2">
        <f>+VLOOKUP(F1,'[4]Tablas traducción'!$B$1:$C$3,2,0)</f>
        <v>3</v>
      </c>
    </row>
    <row r="3" spans="1:6" ht="15" customHeight="1" x14ac:dyDescent="0.3"/>
    <row r="4" spans="1:6" ht="54.75" customHeight="1" x14ac:dyDescent="0.3"/>
    <row r="5" spans="1:6" s="11" customFormat="1" ht="39.950000000000003" customHeight="1" x14ac:dyDescent="0.3">
      <c r="A5" s="18">
        <f>+[4]Oficinas!A5</f>
        <v>37</v>
      </c>
      <c r="C5" s="12" t="str">
        <f>+VLOOKUP(A5,'[4]Tablas traducción'!$B$6:$E$84,$F$2)</f>
        <v>Offices</v>
      </c>
      <c r="D5" s="13"/>
      <c r="E5" s="13"/>
    </row>
    <row r="6" spans="1:6" ht="30" customHeight="1" x14ac:dyDescent="0.3">
      <c r="C6" s="14"/>
      <c r="D6" s="15"/>
      <c r="E6" s="15"/>
    </row>
    <row r="7" spans="1:6" ht="30" customHeight="1" x14ac:dyDescent="0.3">
      <c r="C7" s="14"/>
      <c r="D7" s="32" t="s">
        <v>4</v>
      </c>
      <c r="E7" s="32" t="s">
        <v>5</v>
      </c>
    </row>
    <row r="8" spans="1:6" ht="35.1" customHeight="1" x14ac:dyDescent="0.3">
      <c r="A8" s="18">
        <f>+[4]Oficinas!A8</f>
        <v>29</v>
      </c>
      <c r="C8" s="16" t="str">
        <f>+VLOOKUP(A8,'[4]Tablas traducción'!$B$6:$E$84,$F$2)</f>
        <v>IBERIA</v>
      </c>
      <c r="D8" s="17">
        <v>5413</v>
      </c>
      <c r="E8" s="17">
        <v>5655</v>
      </c>
    </row>
    <row r="9" spans="1:6" ht="35.1" customHeight="1" x14ac:dyDescent="0.3">
      <c r="A9" s="18">
        <f>+[4]Oficinas!A9</f>
        <v>30</v>
      </c>
      <c r="C9" s="19" t="str">
        <f>+VLOOKUP(A9,'[4]Tablas traducción'!$B$6:$E$84,$F$2)</f>
        <v>Direct and delegate</v>
      </c>
      <c r="D9" s="20">
        <v>3084</v>
      </c>
      <c r="E9" s="20">
        <v>3136</v>
      </c>
    </row>
    <row r="10" spans="1:6" ht="35.1" customHeight="1" x14ac:dyDescent="0.3">
      <c r="A10" s="18">
        <f>+[4]Oficinas!A10</f>
        <v>31</v>
      </c>
      <c r="C10" s="19" t="str">
        <f>+VLOOKUP(A10,'[4]Tablas traducción'!$B$6:$E$84,$F$2)</f>
        <v>Bancassurance</v>
      </c>
      <c r="D10" s="20">
        <v>2329</v>
      </c>
      <c r="E10" s="20">
        <v>2519</v>
      </c>
    </row>
    <row r="11" spans="1:6" ht="35.1" customHeight="1" x14ac:dyDescent="0.3">
      <c r="A11" s="18">
        <f>+[4]Oficinas!A11</f>
        <v>32</v>
      </c>
      <c r="C11" s="16" t="str">
        <f>+VLOOKUP(A11,'[4]Tablas traducción'!$B$6:$E$84,$F$2)</f>
        <v>LATAM</v>
      </c>
      <c r="D11" s="17">
        <v>6570</v>
      </c>
      <c r="E11" s="17">
        <v>6773</v>
      </c>
    </row>
    <row r="12" spans="1:6" ht="35.1" customHeight="1" x14ac:dyDescent="0.3">
      <c r="A12" s="18">
        <f>+[4]Oficinas!A12</f>
        <v>30</v>
      </c>
      <c r="C12" s="19" t="str">
        <f>+VLOOKUP(A12,'[4]Tablas traducción'!$B$6:$E$84,$F$2)</f>
        <v>Direct and delegate</v>
      </c>
      <c r="D12" s="20">
        <v>1629</v>
      </c>
      <c r="E12" s="20">
        <v>1419</v>
      </c>
    </row>
    <row r="13" spans="1:6" ht="35.1" customHeight="1" x14ac:dyDescent="0.3">
      <c r="A13" s="18">
        <f>+[4]Oficinas!A13</f>
        <v>31</v>
      </c>
      <c r="C13" s="19" t="str">
        <f>+VLOOKUP(A13,'[4]Tablas traducción'!$B$6:$E$84,$F$2)</f>
        <v>Bancassurance</v>
      </c>
      <c r="D13" s="20">
        <v>4941</v>
      </c>
      <c r="E13" s="20">
        <v>5354</v>
      </c>
    </row>
    <row r="14" spans="1:6" ht="35.1" customHeight="1" x14ac:dyDescent="0.3">
      <c r="A14" s="18">
        <f>+[4]Oficinas!A14</f>
        <v>33</v>
      </c>
      <c r="C14" s="16" t="str">
        <f>+VLOOKUP(A14,'[4]Tablas traducción'!$B$6:$E$84,$F$2)</f>
        <v>INTERNATIONAL</v>
      </c>
      <c r="D14" s="17">
        <v>543</v>
      </c>
      <c r="E14" s="17">
        <v>596</v>
      </c>
    </row>
    <row r="15" spans="1:6" ht="35.1" customHeight="1" x14ac:dyDescent="0.3">
      <c r="A15" s="18">
        <f>+[4]Oficinas!A15</f>
        <v>30</v>
      </c>
      <c r="C15" s="19" t="str">
        <f>+VLOOKUP(A15,'[4]Tablas traducción'!$B$6:$E$84,$F$2)</f>
        <v>Direct and delegate</v>
      </c>
      <c r="D15" s="20">
        <v>543</v>
      </c>
      <c r="E15" s="20">
        <v>555</v>
      </c>
    </row>
    <row r="16" spans="1:6" ht="35.1" customHeight="1" x14ac:dyDescent="0.3">
      <c r="A16" s="18">
        <f>+[4]Oficinas!A17</f>
        <v>34</v>
      </c>
      <c r="C16" s="16" t="str">
        <f>+VLOOKUP(A16,'[4]Tablas traducción'!$B$6:$E$84,$F$2)</f>
        <v>TOTAL OFFICES</v>
      </c>
      <c r="D16" s="17">
        <v>12526</v>
      </c>
      <c r="E16" s="17">
        <v>13024</v>
      </c>
    </row>
    <row r="17" spans="1:6" ht="35.1" customHeight="1" x14ac:dyDescent="0.3">
      <c r="A17" s="18">
        <f>+[4]Oficinas!A18</f>
        <v>35</v>
      </c>
      <c r="C17" s="33" t="str">
        <f>+VLOOKUP(A17,'[4]Tablas traducción'!$B$6:$E$84,$F$2)</f>
        <v>Of which:</v>
      </c>
      <c r="D17" s="20"/>
      <c r="E17" s="20"/>
    </row>
    <row r="18" spans="1:6" ht="35.1" customHeight="1" x14ac:dyDescent="0.3">
      <c r="A18" s="18">
        <f>+[4]Oficinas!A19</f>
        <v>30</v>
      </c>
      <c r="C18" s="19" t="str">
        <f>+VLOOKUP(A18,'[4]Tablas traducción'!$B$6:$E$84,$F$2)</f>
        <v>Direct and delegate</v>
      </c>
      <c r="D18" s="20">
        <v>5256</v>
      </c>
      <c r="E18" s="20">
        <v>5110</v>
      </c>
      <c r="F18" s="26"/>
    </row>
    <row r="19" spans="1:6" ht="35.1" customHeight="1" x14ac:dyDescent="0.3">
      <c r="A19" s="18">
        <f>+[4]Oficinas!A20</f>
        <v>31</v>
      </c>
      <c r="C19" s="19" t="str">
        <f>+VLOOKUP(A19,'[4]Tablas traducción'!$B$6:$E$84,$F$2)</f>
        <v>Bancassurance</v>
      </c>
      <c r="D19" s="20">
        <v>7270</v>
      </c>
      <c r="E19" s="20">
        <v>7914</v>
      </c>
      <c r="F19" s="26"/>
    </row>
    <row r="20" spans="1:6" ht="30" customHeight="1" x14ac:dyDescent="0.3">
      <c r="C20" s="24"/>
      <c r="D20" s="25"/>
      <c r="E20" s="25"/>
      <c r="F20" s="26"/>
    </row>
    <row r="21" spans="1:6" ht="20.100000000000001" customHeight="1" x14ac:dyDescent="0.3"/>
    <row r="22" spans="1:6" ht="15" hidden="1" customHeight="1" x14ac:dyDescent="0.3"/>
    <row r="23" spans="1:6" ht="15" hidden="1" customHeight="1" x14ac:dyDescent="0.3"/>
    <row r="24" spans="1:6" ht="15" hidden="1" customHeight="1" x14ac:dyDescent="0.3"/>
    <row r="25" spans="1:6" ht="15" hidden="1" customHeight="1" x14ac:dyDescent="0.3"/>
    <row r="26" spans="1:6" ht="15" hidden="1" customHeight="1" x14ac:dyDescent="0.3"/>
    <row r="27" spans="1:6" ht="15" hidden="1" customHeight="1" x14ac:dyDescent="0.3"/>
    <row r="28" spans="1:6" ht="15" hidden="1" customHeight="1" x14ac:dyDescent="0.3"/>
    <row r="29" spans="1:6" ht="15" hidden="1" customHeight="1" x14ac:dyDescent="0.3"/>
    <row r="30" spans="1:6" ht="15" hidden="1" customHeight="1" x14ac:dyDescent="0.3"/>
    <row r="31" spans="1:6" ht="15" hidden="1" customHeight="1" x14ac:dyDescent="0.3"/>
    <row r="32" spans="1:6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</sheetData>
  <dataValidations count="1">
    <dataValidation type="list" allowBlank="1" showInputMessage="1" showErrorMessage="1" sqref="F1">
      <formula1>"EN,ESP,PT"</formula1>
    </dataValidation>
  </dataValidations>
  <pageMargins left="0.75" right="0.75" top="1" bottom="1" header="0" footer="0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62"/>
  <sheetViews>
    <sheetView showGridLines="0" showRowColHeaders="0" topLeftCell="B3" zoomScale="60" zoomScaleNormal="60" workbookViewId="0">
      <selection activeCell="E26" sqref="E26"/>
    </sheetView>
  </sheetViews>
  <sheetFormatPr baseColWidth="10" defaultColWidth="0" defaultRowHeight="0" customHeight="1" zeroHeight="1" x14ac:dyDescent="0.3"/>
  <cols>
    <col min="1" max="1" width="10.5703125" style="9" hidden="1" customWidth="1"/>
    <col min="2" max="2" width="10.5703125" style="9" customWidth="1"/>
    <col min="3" max="3" width="65.140625" style="9" bestFit="1" customWidth="1"/>
    <col min="4" max="5" width="20.7109375" style="9" customWidth="1"/>
    <col min="6" max="6" width="9.5703125" style="9" customWidth="1"/>
    <col min="7" max="33" width="0" style="9" hidden="1" customWidth="1"/>
    <col min="34" max="16384" width="9.5703125" style="9" hidden="1"/>
  </cols>
  <sheetData>
    <row r="1" spans="1:6" ht="15.75" hidden="1" x14ac:dyDescent="0.3">
      <c r="F1" s="2" t="s">
        <v>0</v>
      </c>
    </row>
    <row r="2" spans="1:6" ht="15.75" hidden="1" x14ac:dyDescent="0.3">
      <c r="F2" s="2">
        <f>+VLOOKUP(F1,'[4]Tablas traducción'!$B$1:$C$3,2,0)</f>
        <v>3</v>
      </c>
    </row>
    <row r="3" spans="1:6" s="11" customFormat="1" ht="15.75" x14ac:dyDescent="0.3">
      <c r="F3" s="34"/>
    </row>
    <row r="4" spans="1:6" ht="39.950000000000003" customHeight="1" x14ac:dyDescent="0.3"/>
    <row r="5" spans="1:6" s="11" customFormat="1" ht="36.75" customHeight="1" x14ac:dyDescent="0.3">
      <c r="A5" s="20">
        <f>+[4]Empleados!A5</f>
        <v>38</v>
      </c>
      <c r="C5" s="12" t="str">
        <f>+VLOOKUP(A5,'[4]Tablas traducción'!$B$6:$E$84,$F$2)</f>
        <v>Employees</v>
      </c>
      <c r="D5" s="13"/>
      <c r="E5" s="13"/>
    </row>
    <row r="6" spans="1:6" ht="30" customHeight="1" x14ac:dyDescent="0.3">
      <c r="C6" s="14"/>
      <c r="D6" s="15"/>
      <c r="E6" s="15"/>
    </row>
    <row r="7" spans="1:6" ht="30" customHeight="1" x14ac:dyDescent="0.3">
      <c r="A7" s="20">
        <f>+[4]Empleados!A7</f>
        <v>48</v>
      </c>
      <c r="C7" s="35" t="str">
        <f>+VLOOKUP(A7,'[4]Tablas traducción'!$B$6:$E$84,$F$2)</f>
        <v>Average number of employees</v>
      </c>
      <c r="D7" s="32" t="s">
        <v>4</v>
      </c>
      <c r="E7" s="32" t="s">
        <v>5</v>
      </c>
    </row>
    <row r="8" spans="1:6" ht="30" customHeight="1" x14ac:dyDescent="0.3">
      <c r="A8" s="20">
        <f>+[4]Empleados!A8</f>
        <v>29</v>
      </c>
      <c r="C8" s="19" t="str">
        <f>+VLOOKUP(A8,'[4]Tablas traducción'!$B$6:$E$84,$F$2)</f>
        <v>IBERIA</v>
      </c>
      <c r="D8" s="20">
        <v>9465</v>
      </c>
      <c r="E8" s="20">
        <v>9613</v>
      </c>
    </row>
    <row r="9" spans="1:6" ht="30" customHeight="1" x14ac:dyDescent="0.3">
      <c r="A9" s="20">
        <f>+[4]Empleados!A9</f>
        <v>39</v>
      </c>
      <c r="C9" s="19" t="str">
        <f>+VLOOKUP(A9,'[4]Tablas traducción'!$B$6:$E$84,$F$2)</f>
        <v>LATAM NORTH</v>
      </c>
      <c r="D9" s="20">
        <v>2885</v>
      </c>
      <c r="E9" s="20">
        <v>2871</v>
      </c>
    </row>
    <row r="10" spans="1:6" ht="30" customHeight="1" x14ac:dyDescent="0.3">
      <c r="A10" s="20">
        <f>+[4]Empleados!A10</f>
        <v>40</v>
      </c>
      <c r="C10" s="19" t="str">
        <f>+VLOOKUP(A10,'[4]Tablas traducción'!$B$6:$E$84,$F$2)</f>
        <v>LATAM SOUTH</v>
      </c>
      <c r="D10" s="20">
        <v>4437</v>
      </c>
      <c r="E10" s="20">
        <v>4328</v>
      </c>
    </row>
    <row r="11" spans="1:6" ht="30" customHeight="1" x14ac:dyDescent="0.3">
      <c r="A11" s="20">
        <f>+[4]Empleados!A11</f>
        <v>41</v>
      </c>
      <c r="C11" s="19" t="str">
        <f>+VLOOKUP(A11,'[4]Tablas traducción'!$B$6:$E$84,$F$2)</f>
        <v>BRAZIL</v>
      </c>
      <c r="D11" s="20">
        <v>5593</v>
      </c>
      <c r="E11" s="20">
        <v>5295</v>
      </c>
    </row>
    <row r="12" spans="1:6" ht="30" customHeight="1" x14ac:dyDescent="0.3">
      <c r="A12" s="20">
        <f>+[4]Empleados!A12</f>
        <v>42</v>
      </c>
      <c r="C12" s="19" t="str">
        <f>+VLOOKUP(A12,'[4]Tablas traducción'!$B$6:$E$84,$F$2)</f>
        <v>NORTH AMERICA</v>
      </c>
      <c r="D12" s="20">
        <v>3291</v>
      </c>
      <c r="E12" s="20">
        <v>3083</v>
      </c>
    </row>
    <row r="13" spans="1:6" ht="30" customHeight="1" x14ac:dyDescent="0.3">
      <c r="A13" s="20">
        <f>+[4]Empleados!A13</f>
        <v>43</v>
      </c>
      <c r="C13" s="19" t="str">
        <f>+VLOOKUP(A13,'[4]Tablas traducción'!$B$6:$E$84,$F$2)</f>
        <v>EURASIA</v>
      </c>
      <c r="D13" s="20">
        <v>3226</v>
      </c>
      <c r="E13" s="20">
        <v>3213</v>
      </c>
    </row>
    <row r="14" spans="1:6" ht="30" customHeight="1" x14ac:dyDescent="0.3">
      <c r="A14" s="20">
        <f>+[4]Empleados!A14</f>
        <v>44</v>
      </c>
      <c r="C14" s="19" t="str">
        <f>+VLOOKUP(A14,'[4]Tablas traducción'!$B$6:$E$84,$F$2)</f>
        <v>MAPFRE ASISTENCIA</v>
      </c>
      <c r="D14" s="20">
        <v>4935</v>
      </c>
      <c r="E14" s="20">
        <v>4474</v>
      </c>
    </row>
    <row r="15" spans="1:6" ht="30" customHeight="1" x14ac:dyDescent="0.3">
      <c r="A15" s="20">
        <f>+[4]Empleados!A15</f>
        <v>45</v>
      </c>
      <c r="C15" s="19" t="str">
        <f>+VLOOKUP(A15,'[4]Tablas traducción'!$B$6:$E$84,$F$2)</f>
        <v>MAPFRE GLOBAL RISKS</v>
      </c>
      <c r="D15" s="20">
        <v>286</v>
      </c>
      <c r="E15" s="20">
        <v>223</v>
      </c>
    </row>
    <row r="16" spans="1:6" ht="30" customHeight="1" x14ac:dyDescent="0.3">
      <c r="A16" s="20">
        <f>+[4]Empleados!A16</f>
        <v>46</v>
      </c>
      <c r="C16" s="19" t="str">
        <f>+VLOOKUP(A16,'[4]Tablas traducción'!$B$6:$E$84,$F$2)</f>
        <v>MAPFRE RE</v>
      </c>
      <c r="D16" s="20">
        <v>385</v>
      </c>
      <c r="E16" s="20">
        <v>438</v>
      </c>
    </row>
    <row r="17" spans="1:6" ht="30" customHeight="1" x14ac:dyDescent="0.3">
      <c r="A17" s="20">
        <f>+[4]Empleados!A17</f>
        <v>47</v>
      </c>
      <c r="C17" s="19" t="str">
        <f>+VLOOKUP(A17,'[4]Tablas traducción'!$B$6:$E$84,$F$2)</f>
        <v>CORPORATE AREAS</v>
      </c>
      <c r="D17" s="20">
        <v>1155</v>
      </c>
      <c r="E17" s="20">
        <v>1107</v>
      </c>
    </row>
    <row r="18" spans="1:6" ht="30" customHeight="1" x14ac:dyDescent="0.3">
      <c r="A18" s="20">
        <f>+[4]Empleados!A18</f>
        <v>49</v>
      </c>
      <c r="C18" s="16" t="str">
        <f>+VLOOKUP(A18,'[4]Tablas traducción'!$B$6:$E$84,$F$2)</f>
        <v>Total average number of employees</v>
      </c>
      <c r="D18" s="17">
        <v>35658</v>
      </c>
      <c r="E18" s="17">
        <v>34645</v>
      </c>
      <c r="F18" s="26"/>
    </row>
    <row r="19" spans="1:6" ht="30" customHeight="1" x14ac:dyDescent="0.3">
      <c r="C19" s="35"/>
      <c r="D19" s="32"/>
      <c r="E19" s="32"/>
      <c r="F19" s="26"/>
    </row>
    <row r="20" spans="1:6" ht="30" customHeight="1" x14ac:dyDescent="0.3">
      <c r="A20" s="20">
        <f>+[4]Empleados!A20</f>
        <v>50</v>
      </c>
      <c r="C20" s="35" t="str">
        <f>+VLOOKUP(A20,'[4]Tablas traducción'!$B$6:$E$84,$F$2)</f>
        <v>Number of employees at year end</v>
      </c>
      <c r="D20" s="32" t="s">
        <v>4</v>
      </c>
      <c r="E20" s="32" t="s">
        <v>5</v>
      </c>
      <c r="F20" s="26"/>
    </row>
    <row r="21" spans="1:6" ht="30" customHeight="1" x14ac:dyDescent="0.3">
      <c r="A21" s="20">
        <f>+[4]Empleados!A21</f>
        <v>29</v>
      </c>
      <c r="C21" s="19" t="str">
        <f>+VLOOKUP(A21,'[4]Tablas traducción'!$B$6:$E$84,$F$2)</f>
        <v>IBERIA</v>
      </c>
      <c r="D21" s="20">
        <v>9538</v>
      </c>
      <c r="E21" s="20">
        <v>9660</v>
      </c>
      <c r="F21" s="26"/>
    </row>
    <row r="22" spans="1:6" ht="30" customHeight="1" x14ac:dyDescent="0.3">
      <c r="A22" s="20">
        <f>+[4]Empleados!A22</f>
        <v>39</v>
      </c>
      <c r="C22" s="19" t="str">
        <f>+VLOOKUP(A22,'[4]Tablas traducción'!$B$6:$E$84,$F$2)</f>
        <v>LATAM NORTH</v>
      </c>
      <c r="D22" s="20">
        <v>2913</v>
      </c>
      <c r="E22" s="20">
        <v>2854</v>
      </c>
      <c r="F22" s="26"/>
    </row>
    <row r="23" spans="1:6" ht="30" customHeight="1" x14ac:dyDescent="0.3">
      <c r="A23" s="20">
        <f>+[4]Empleados!A23</f>
        <v>40</v>
      </c>
      <c r="C23" s="19" t="str">
        <f>+VLOOKUP(A23,'[4]Tablas traducción'!$B$6:$E$84,$F$2)</f>
        <v>LATAM SOUTH</v>
      </c>
      <c r="D23" s="20">
        <v>4408</v>
      </c>
      <c r="E23" s="20">
        <v>4215</v>
      </c>
      <c r="F23" s="26"/>
    </row>
    <row r="24" spans="1:6" ht="30" customHeight="1" x14ac:dyDescent="0.3">
      <c r="A24" s="20">
        <f>+[4]Empleados!A24</f>
        <v>41</v>
      </c>
      <c r="C24" s="19" t="str">
        <f>+VLOOKUP(A24,'[4]Tablas traducción'!$B$6:$E$84,$F$2)</f>
        <v>BRAZIL</v>
      </c>
      <c r="D24" s="20">
        <v>5552</v>
      </c>
      <c r="E24" s="20">
        <v>5374</v>
      </c>
      <c r="F24" s="26"/>
    </row>
    <row r="25" spans="1:6" ht="30" customHeight="1" x14ac:dyDescent="0.3">
      <c r="A25" s="20">
        <f>+[4]Empleados!A25</f>
        <v>42</v>
      </c>
      <c r="C25" s="19" t="str">
        <f>+VLOOKUP(A25,'[4]Tablas traducción'!$B$6:$E$84,$F$2)</f>
        <v>NORTH AMERICA</v>
      </c>
      <c r="D25" s="20">
        <v>3255</v>
      </c>
      <c r="E25" s="20">
        <v>2990</v>
      </c>
      <c r="F25" s="26"/>
    </row>
    <row r="26" spans="1:6" ht="30" customHeight="1" x14ac:dyDescent="0.3">
      <c r="A26" s="20">
        <f>+[4]Empleados!A26</f>
        <v>43</v>
      </c>
      <c r="C26" s="19" t="str">
        <f>+VLOOKUP(A26,'[4]Tablas traducción'!$B$6:$E$84,$F$2)</f>
        <v>EURASIA</v>
      </c>
      <c r="D26" s="20">
        <v>3230</v>
      </c>
      <c r="E26" s="20">
        <v>3103</v>
      </c>
      <c r="F26" s="26"/>
    </row>
    <row r="27" spans="1:6" ht="30" customHeight="1" x14ac:dyDescent="0.3">
      <c r="A27" s="20">
        <f>+[4]Empleados!A27</f>
        <v>44</v>
      </c>
      <c r="C27" s="19" t="str">
        <f>+VLOOKUP(A27,'[4]Tablas traducción'!$B$6:$E$84,$F$2)</f>
        <v>MAPFRE ASISTENCIA</v>
      </c>
      <c r="D27" s="20">
        <v>4702</v>
      </c>
      <c r="E27" s="20">
        <v>4349</v>
      </c>
      <c r="F27" s="26"/>
    </row>
    <row r="28" spans="1:6" ht="30" customHeight="1" x14ac:dyDescent="0.3">
      <c r="A28" s="20">
        <f>+[4]Empleados!A28</f>
        <v>45</v>
      </c>
      <c r="C28" s="19" t="str">
        <f>+VLOOKUP(A28,'[4]Tablas traducción'!$B$6:$E$84,$F$2)</f>
        <v>MAPFRE GLOBAL RISKS</v>
      </c>
      <c r="D28" s="20">
        <v>269</v>
      </c>
      <c r="E28" s="20">
        <v>206</v>
      </c>
      <c r="F28" s="26"/>
    </row>
    <row r="29" spans="1:6" ht="30" customHeight="1" x14ac:dyDescent="0.3">
      <c r="A29" s="20">
        <f>+[4]Empleados!A29</f>
        <v>46</v>
      </c>
      <c r="C29" s="19" t="str">
        <f>+VLOOKUP(A29,'[4]Tablas traducción'!$B$6:$E$84,$F$2)</f>
        <v>MAPFRE RE</v>
      </c>
      <c r="D29" s="20">
        <v>393</v>
      </c>
      <c r="E29" s="20">
        <v>450</v>
      </c>
      <c r="F29" s="26"/>
    </row>
    <row r="30" spans="1:6" ht="30" customHeight="1" x14ac:dyDescent="0.3">
      <c r="A30" s="20">
        <f>+[4]Empleados!A30</f>
        <v>47</v>
      </c>
      <c r="C30" s="19" t="str">
        <f>+VLOOKUP(A30,'[4]Tablas traducción'!$B$6:$E$84,$F$2)</f>
        <v>CORPORATE AREAS</v>
      </c>
      <c r="D30" s="20">
        <v>1130</v>
      </c>
      <c r="E30" s="20">
        <v>1123</v>
      </c>
      <c r="F30" s="26"/>
    </row>
    <row r="31" spans="1:6" ht="30" customHeight="1" x14ac:dyDescent="0.3">
      <c r="A31" s="20">
        <f>+[4]Empleados!A31</f>
        <v>51</v>
      </c>
      <c r="C31" s="16" t="str">
        <f>+VLOOKUP(A31,'[4]Tablas traducción'!$B$6:$E$84,$F$2)</f>
        <v>Total number of employees at year end</v>
      </c>
      <c r="D31" s="17">
        <v>35390</v>
      </c>
      <c r="E31" s="17">
        <v>34324</v>
      </c>
      <c r="F31" s="26"/>
    </row>
    <row r="32" spans="1:6" ht="20.100000000000001" customHeight="1" x14ac:dyDescent="0.3"/>
    <row r="33" ht="15" hidden="1" x14ac:dyDescent="0.3"/>
    <row r="34" ht="15" hidden="1" x14ac:dyDescent="0.3"/>
    <row r="35" ht="15" hidden="1" x14ac:dyDescent="0.3"/>
    <row r="36" ht="15" hidden="1" x14ac:dyDescent="0.3"/>
    <row r="37" ht="15" hidden="1" x14ac:dyDescent="0.3"/>
    <row r="38" ht="15" hidden="1" x14ac:dyDescent="0.3"/>
    <row r="39" ht="15" hidden="1" x14ac:dyDescent="0.3"/>
    <row r="40" ht="15" hidden="1" x14ac:dyDescent="0.3"/>
    <row r="41" ht="15" hidden="1" x14ac:dyDescent="0.3"/>
    <row r="42" ht="15" hidden="1" x14ac:dyDescent="0.3"/>
    <row r="43" ht="15" hidden="1" x14ac:dyDescent="0.3"/>
    <row r="44" ht="15" hidden="1" x14ac:dyDescent="0.3"/>
    <row r="45" ht="15" hidden="1" x14ac:dyDescent="0.3"/>
    <row r="46" ht="15" hidden="1" x14ac:dyDescent="0.3"/>
    <row r="47" ht="15" hidden="1" x14ac:dyDescent="0.3"/>
    <row r="48" ht="15" hidden="1" x14ac:dyDescent="0.3"/>
    <row r="49" ht="15" hidden="1" x14ac:dyDescent="0.3"/>
    <row r="50" ht="15" hidden="1" x14ac:dyDescent="0.3"/>
    <row r="51" ht="15" hidden="1" x14ac:dyDescent="0.3"/>
    <row r="52" ht="15" hidden="1" x14ac:dyDescent="0.3"/>
    <row r="53" ht="15" hidden="1" x14ac:dyDescent="0.3"/>
    <row r="54" ht="15" hidden="1" x14ac:dyDescent="0.3"/>
    <row r="55" ht="15" hidden="1" x14ac:dyDescent="0.3"/>
    <row r="56" ht="15" hidden="1" x14ac:dyDescent="0.3"/>
    <row r="57" ht="15" hidden="1" x14ac:dyDescent="0.3"/>
    <row r="58" ht="15" hidden="1" x14ac:dyDescent="0.3"/>
    <row r="59" ht="15" hidden="1" x14ac:dyDescent="0.3"/>
    <row r="60" ht="15" hidden="1" x14ac:dyDescent="0.3"/>
    <row r="61" ht="15" hidden="1" x14ac:dyDescent="0.3"/>
    <row r="62" ht="15" hidden="1" x14ac:dyDescent="0.3"/>
  </sheetData>
  <dataValidations count="1">
    <dataValidation type="list" allowBlank="1" showInputMessage="1" showErrorMessage="1" sqref="F1">
      <formula1>"EN,ESP,PT"</formula1>
    </dataValidation>
  </dataValidations>
  <pageMargins left="0.75" right="0.75" top="1" bottom="1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Menu EN</vt:lpstr>
      <vt:lpstr>Key consolidated figures</vt:lpstr>
      <vt:lpstr>Key figures by business unit</vt:lpstr>
      <vt:lpstr>Offices</vt:lpstr>
      <vt:lpstr>Employees</vt:lpstr>
    </vt:vector>
  </TitlesOfParts>
  <Company>MAPFRE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de la Santa de Meer, Fernando</dc:creator>
  <cp:lastModifiedBy>Sanchidrian Cáceres, Marta</cp:lastModifiedBy>
  <dcterms:created xsi:type="dcterms:W3CDTF">2020-02-20T09:17:52Z</dcterms:created>
  <dcterms:modified xsi:type="dcterms:W3CDTF">2020-02-20T11:19:42Z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